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A48A9171-410E-4218-8ED5-46811F5640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alkulator" sheetId="1" r:id="rId1"/>
  </sheets>
  <definedNames>
    <definedName name="_xlnm._FilterDatabase" localSheetId="0" hidden="1">Kalkulator!$B$2:$U$26</definedName>
    <definedName name="_xlnm.Print_Area" localSheetId="0">Kalkulator!$B$2:$L$34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W43" i="1"/>
  <c r="V43" i="1"/>
  <c r="O13" i="1" l="1"/>
  <c r="O14" i="1"/>
  <c r="O15" i="1"/>
  <c r="O16" i="1"/>
  <c r="O17" i="1"/>
  <c r="O18" i="1"/>
  <c r="O19" i="1"/>
  <c r="O20" i="1"/>
  <c r="O21" i="1"/>
  <c r="S29" i="1" l="1"/>
  <c r="U41" i="1"/>
  <c r="U31" i="1"/>
  <c r="O12" i="1" l="1"/>
  <c r="N38" i="1"/>
  <c r="AB38" i="1" l="1"/>
  <c r="AA38" i="1"/>
  <c r="Z38" i="1"/>
  <c r="W38" i="1"/>
  <c r="V38" i="1"/>
  <c r="U38" i="1"/>
  <c r="X31" i="1"/>
  <c r="S31" i="1"/>
  <c r="X30" i="1"/>
  <c r="S30" i="1"/>
  <c r="X29" i="1"/>
  <c r="X28" i="1"/>
  <c r="S28" i="1"/>
  <c r="X27" i="1"/>
  <c r="S27" i="1"/>
  <c r="X26" i="1"/>
  <c r="S26" i="1"/>
  <c r="P38" i="1"/>
  <c r="O38" i="1"/>
  <c r="H38" i="1"/>
  <c r="G38" i="1"/>
  <c r="F38" i="1"/>
  <c r="Z13" i="1" l="1"/>
  <c r="Z21" i="1"/>
  <c r="Z14" i="1"/>
  <c r="Z15" i="1"/>
  <c r="Z16" i="1"/>
  <c r="Z17" i="1"/>
  <c r="Z18" i="1"/>
  <c r="Z19" i="1"/>
  <c r="Z20" i="1"/>
  <c r="N17" i="1"/>
  <c r="P17" i="1" s="1"/>
  <c r="N14" i="1"/>
  <c r="P14" i="1" s="1"/>
  <c r="AE13" i="1"/>
  <c r="AE21" i="1"/>
  <c r="AE14" i="1"/>
  <c r="AE15" i="1"/>
  <c r="AE16" i="1"/>
  <c r="AE17" i="1"/>
  <c r="AE18" i="1"/>
  <c r="AE19" i="1"/>
  <c r="AE20" i="1"/>
  <c r="N15" i="1"/>
  <c r="P15" i="1" s="1"/>
  <c r="N21" i="1"/>
  <c r="P21" i="1" s="1"/>
  <c r="N20" i="1"/>
  <c r="P20" i="1" s="1"/>
  <c r="N19" i="1"/>
  <c r="P19" i="1" s="1"/>
  <c r="N16" i="1"/>
  <c r="P16" i="1" s="1"/>
  <c r="N13" i="1"/>
  <c r="P13" i="1" s="1"/>
  <c r="Q17" i="1"/>
  <c r="Q18" i="1"/>
  <c r="Q14" i="1"/>
  <c r="Q13" i="1"/>
  <c r="Q19" i="1"/>
  <c r="Q20" i="1"/>
  <c r="Q21" i="1"/>
  <c r="Q15" i="1"/>
  <c r="Q16" i="1"/>
  <c r="N18" i="1"/>
  <c r="P18" i="1" s="1"/>
  <c r="AE12" i="1"/>
  <c r="Z12" i="1"/>
  <c r="Q12" i="1"/>
  <c r="W12" i="1" s="1"/>
  <c r="T12" i="1" s="1"/>
  <c r="U12" i="1" s="1"/>
  <c r="V12" i="1" s="1"/>
  <c r="R20" i="1" l="1"/>
  <c r="W20" i="1"/>
  <c r="T20" i="1" s="1"/>
  <c r="S20" i="1"/>
  <c r="AC20" i="1" s="1"/>
  <c r="R13" i="1"/>
  <c r="W13" i="1"/>
  <c r="T13" i="1" s="1"/>
  <c r="U13" i="1" s="1"/>
  <c r="R19" i="1"/>
  <c r="S19" i="1" s="1"/>
  <c r="AC19" i="1" s="1"/>
  <c r="W19" i="1"/>
  <c r="T19" i="1"/>
  <c r="R14" i="1"/>
  <c r="W14" i="1"/>
  <c r="T14" i="1" s="1"/>
  <c r="R18" i="1"/>
  <c r="W18" i="1"/>
  <c r="T18" i="1" s="1"/>
  <c r="R17" i="1"/>
  <c r="W17" i="1"/>
  <c r="T17" i="1" s="1"/>
  <c r="W16" i="1"/>
  <c r="L16" i="1" s="1"/>
  <c r="R16" i="1"/>
  <c r="W15" i="1"/>
  <c r="R15" i="1"/>
  <c r="R21" i="1"/>
  <c r="S21" i="1" s="1"/>
  <c r="AC21" i="1" s="1"/>
  <c r="W21" i="1"/>
  <c r="T21" i="1" s="1"/>
  <c r="R12" i="1"/>
  <c r="S12" i="1" s="1"/>
  <c r="L19" i="1"/>
  <c r="L20" i="1"/>
  <c r="L13" i="1"/>
  <c r="Q22" i="1"/>
  <c r="E29" i="1" s="1"/>
  <c r="P12" i="1"/>
  <c r="P22" i="1" s="1"/>
  <c r="I25" i="1" s="1"/>
  <c r="N22" i="1"/>
  <c r="I24" i="1" s="1"/>
  <c r="T15" i="1" l="1"/>
  <c r="L15" i="1"/>
  <c r="L18" i="1"/>
  <c r="T16" i="1"/>
  <c r="U15" i="1"/>
  <c r="V15" i="1" s="1"/>
  <c r="Y15" i="1" s="1"/>
  <c r="AA15" i="1" s="1"/>
  <c r="U19" i="1"/>
  <c r="V19" i="1" s="1"/>
  <c r="AD19" i="1" s="1"/>
  <c r="AF19" i="1" s="1"/>
  <c r="AG19" i="1" s="1"/>
  <c r="S15" i="1"/>
  <c r="AC15" i="1" s="1"/>
  <c r="U21" i="1"/>
  <c r="X19" i="1"/>
  <c r="S18" i="1"/>
  <c r="X18" i="1" s="1"/>
  <c r="U14" i="1"/>
  <c r="V13" i="1"/>
  <c r="Y13" i="1" s="1"/>
  <c r="AA13" i="1" s="1"/>
  <c r="L14" i="1"/>
  <c r="S13" i="1"/>
  <c r="X13" i="1" s="1"/>
  <c r="U18" i="1"/>
  <c r="V18" i="1" s="1"/>
  <c r="Y18" i="1" s="1"/>
  <c r="AA18" i="1" s="1"/>
  <c r="S14" i="1"/>
  <c r="AC14" i="1" s="1"/>
  <c r="S16" i="1"/>
  <c r="X16" i="1" s="1"/>
  <c r="L21" i="1"/>
  <c r="U20" i="1"/>
  <c r="V20" i="1" s="1"/>
  <c r="AD20" i="1" s="1"/>
  <c r="AF20" i="1" s="1"/>
  <c r="AG20" i="1" s="1"/>
  <c r="X21" i="1"/>
  <c r="U16" i="1"/>
  <c r="U17" i="1"/>
  <c r="V17" i="1" s="1"/>
  <c r="AD17" i="1" s="1"/>
  <c r="AF17" i="1" s="1"/>
  <c r="L17" i="1"/>
  <c r="S17" i="1"/>
  <c r="X17" i="1" s="1"/>
  <c r="X20" i="1"/>
  <c r="L12" i="1"/>
  <c r="W22" i="1"/>
  <c r="I29" i="1" s="1"/>
  <c r="K29" i="1" s="1"/>
  <c r="AC12" i="1"/>
  <c r="O22" i="1"/>
  <c r="I26" i="1" s="1"/>
  <c r="R22" i="1"/>
  <c r="AB18" i="1" l="1"/>
  <c r="AC16" i="1"/>
  <c r="AC17" i="1"/>
  <c r="AG17" i="1" s="1"/>
  <c r="V16" i="1"/>
  <c r="AD16" i="1" s="1"/>
  <c r="AF16" i="1" s="1"/>
  <c r="AG16" i="1" s="1"/>
  <c r="X15" i="1"/>
  <c r="AB15" i="1" s="1"/>
  <c r="V21" i="1"/>
  <c r="AD21" i="1" s="1"/>
  <c r="AF21" i="1" s="1"/>
  <c r="AG21" i="1" s="1"/>
  <c r="Y19" i="1"/>
  <c r="AA19" i="1" s="1"/>
  <c r="AB19" i="1" s="1"/>
  <c r="AB13" i="1"/>
  <c r="AC18" i="1"/>
  <c r="Y20" i="1"/>
  <c r="AA20" i="1" s="1"/>
  <c r="AB20" i="1" s="1"/>
  <c r="AD18" i="1"/>
  <c r="AF18" i="1" s="1"/>
  <c r="AC13" i="1"/>
  <c r="X14" i="1"/>
  <c r="AD13" i="1"/>
  <c r="AF13" i="1" s="1"/>
  <c r="V14" i="1"/>
  <c r="AD14" i="1" s="1"/>
  <c r="AF14" i="1" s="1"/>
  <c r="AG14" i="1" s="1"/>
  <c r="Y17" i="1"/>
  <c r="AA17" i="1" s="1"/>
  <c r="AB17" i="1" s="1"/>
  <c r="AD15" i="1"/>
  <c r="AF15" i="1" s="1"/>
  <c r="AG15" i="1" s="1"/>
  <c r="X12" i="1"/>
  <c r="S22" i="1"/>
  <c r="U22" i="1"/>
  <c r="AG13" i="1" l="1"/>
  <c r="Y14" i="1"/>
  <c r="AA14" i="1" s="1"/>
  <c r="Y21" i="1"/>
  <c r="AA21" i="1" s="1"/>
  <c r="AB21" i="1" s="1"/>
  <c r="Y16" i="1"/>
  <c r="AA16" i="1" s="1"/>
  <c r="AB16" i="1" s="1"/>
  <c r="AG18" i="1"/>
  <c r="AC22" i="1"/>
  <c r="E31" i="1" s="1"/>
  <c r="X22" i="1"/>
  <c r="E30" i="1" s="1"/>
  <c r="V22" i="1"/>
  <c r="T22" i="1"/>
  <c r="G29" i="1" s="1"/>
  <c r="Y12" i="1"/>
  <c r="AA12" i="1" s="1"/>
  <c r="AB12" i="1" s="1"/>
  <c r="AD12" i="1"/>
  <c r="AF12" i="1" s="1"/>
  <c r="AB14" i="1" l="1"/>
  <c r="AB22" i="1" s="1"/>
  <c r="I30" i="1" s="1"/>
  <c r="AA22" i="1"/>
  <c r="AG12" i="1"/>
  <c r="AG22" i="1" s="1"/>
  <c r="I31" i="1" s="1"/>
  <c r="K31" i="1" s="1"/>
  <c r="AF22" i="1"/>
  <c r="Y22" i="1"/>
  <c r="AD22" i="1"/>
  <c r="K30" i="1" l="1"/>
  <c r="G30" i="1"/>
  <c r="G31" i="1"/>
</calcChain>
</file>

<file path=xl/sharedStrings.xml><?xml version="1.0" encoding="utf-8"?>
<sst xmlns="http://schemas.openxmlformats.org/spreadsheetml/2006/main" count="149" uniqueCount="114">
  <si>
    <t>Nazwa Inwestycji:</t>
  </si>
  <si>
    <t>Nr Projektu/Wniosku:</t>
  </si>
  <si>
    <t>Beneficjent:</t>
  </si>
  <si>
    <t>Adres Beneficjenta:</t>
  </si>
  <si>
    <t>I. Dane ogólne:</t>
  </si>
  <si>
    <t>II. Podstawowe dane o budynkach:</t>
  </si>
  <si>
    <t>Podstawowa informacja o budynkach i mieszkańcach/użytkownikach</t>
  </si>
  <si>
    <t>Nazwa i adres budynku</t>
  </si>
  <si>
    <t>IV. Podsumowanie efektów energetycznych i ekologicznych (na podstawie metodologii przyjętej do opracowania kalkulatora):</t>
  </si>
  <si>
    <t>Stan przed modernizacją</t>
  </si>
  <si>
    <t>Stan po modernizacji</t>
  </si>
  <si>
    <t>Określ wstępnie stan budynku (wybierz z dostępnych opcji) przed modernizacją.</t>
  </si>
  <si>
    <t>Wybierz zakres spodziewanych usprawnień:</t>
  </si>
  <si>
    <t>Wybierz główne paliwo/źródło ciepła stosowanego do ogrzewania i/lub c.w.u. po modernizacji.</t>
  </si>
  <si>
    <t>Wybierz główne paliwo/źródło ciepła stosowanego do ogrzewania i/lub c.w.u. przed modernizacją:</t>
  </si>
  <si>
    <t xml:space="preserve">Wybierz czy planujesz w ramach inwestycji zastosować usprawnienie OZE - instalacja PV?
</t>
  </si>
  <si>
    <t>LP</t>
  </si>
  <si>
    <t>Razem:</t>
  </si>
  <si>
    <t>Rodzaj budynku
[wybierz z listy]</t>
  </si>
  <si>
    <t>budynek mieszkalny wielorodzinny</t>
  </si>
  <si>
    <t>stan bardzo zły</t>
  </si>
  <si>
    <t>stan zły</t>
  </si>
  <si>
    <t>stan niedostateczny</t>
  </si>
  <si>
    <t>stan średni lub nie wymagający prac termo</t>
  </si>
  <si>
    <t>usprawnienia tylko instalacyjne</t>
  </si>
  <si>
    <t>minimalny zakres termomodernizacji</t>
  </si>
  <si>
    <t>optymalny zakres modernizacji</t>
  </si>
  <si>
    <t>wysoki standard modernizacji</t>
  </si>
  <si>
    <t>Wstępne założenie ewentualnych kosztów realizacji usprawnienia budynków.</t>
  </si>
  <si>
    <t xml:space="preserve">Opis docelowaego standardu usprawnień: </t>
  </si>
  <si>
    <t>Opis oceny:</t>
  </si>
  <si>
    <t>Zapotrzebowanie przed modernizacją:</t>
  </si>
  <si>
    <t>Zapotrzebowanie i emisja po modernizacji:</t>
  </si>
  <si>
    <t>Redukcja zapotrzebowania na energię i redukcja emisji</t>
  </si>
  <si>
    <t>%</t>
  </si>
  <si>
    <t>Procent redukcji:</t>
  </si>
  <si>
    <t>GJ/rok</t>
  </si>
  <si>
    <t>MgCO2/rok</t>
  </si>
  <si>
    <t>LP:</t>
  </si>
  <si>
    <t>zł</t>
  </si>
  <si>
    <t>Wysokość spodziewanej dotacji NFOŚiGW (na podstawie uproszczonych wskazań kalkulatora):</t>
  </si>
  <si>
    <t>Procent możliwej do uzyskania dotacji w kosztach kwalifikowanych (na podstawie uproszczonych wskazań kalkulatora):</t>
  </si>
  <si>
    <t>Rodzaj wskaźnika efektu:</t>
  </si>
  <si>
    <t>Energia Końcowa:</t>
  </si>
  <si>
    <t>Energia Pierwotna:</t>
  </si>
  <si>
    <t>Emisja CO2</t>
  </si>
  <si>
    <t>paliwo</t>
  </si>
  <si>
    <t>wi</t>
  </si>
  <si>
    <t>wskaźnik emisji (KOBIZE)</t>
  </si>
  <si>
    <t>MgCO2/kWh</t>
  </si>
  <si>
    <t>gaz ziemny</t>
  </si>
  <si>
    <t>kg/GJ</t>
  </si>
  <si>
    <t>gaz płynny</t>
  </si>
  <si>
    <t>olej opałowy</t>
  </si>
  <si>
    <t>węgiel kamienny/biomasa</t>
  </si>
  <si>
    <t>ciepło sieciowe</t>
  </si>
  <si>
    <t>energia elektryczna</t>
  </si>
  <si>
    <t>Mg/MWh</t>
  </si>
  <si>
    <t>pompa ciepła - energia elektryczna</t>
  </si>
  <si>
    <t>dane kontaktowe: 
(e-mail, nr tel.)</t>
  </si>
  <si>
    <t>Energia Pierwotna</t>
  </si>
  <si>
    <t>Energia Końcowa</t>
  </si>
  <si>
    <t>Koszty spodziewanych usprawnień i dofinansowanie</t>
  </si>
  <si>
    <t>TAK</t>
  </si>
  <si>
    <t>NIE</t>
  </si>
  <si>
    <t>III. Podsumowanie danych finansowych opracowanych (na podstawie uproszczonych wskazań kalkulatora)</t>
  </si>
  <si>
    <t>Spodziewany procent dofinansowania ze środków NFOŚiGW w kosztach kwalifikowanych.</t>
  </si>
  <si>
    <t>rodzaj budynku:</t>
  </si>
  <si>
    <t>rodzaj budyku:</t>
  </si>
  <si>
    <t>budynek użyteczności publicznej - opieki zdrowotnej</t>
  </si>
  <si>
    <t>budynek użyteczności publicznej - pozostałe</t>
  </si>
  <si>
    <t>Uwagi dodatkowe:</t>
  </si>
  <si>
    <t>Autor Opracowania:
Data:
Podpis:</t>
  </si>
  <si>
    <t>2. Tabela pomocnicza. Uproszczone wyliczenia energetyczne i ekologiczne na podstawie kalkulatora.</t>
  </si>
  <si>
    <t>1. Tabela pomocnicza. Rodzaje budynku zgodnie z zapisami programowymi:</t>
  </si>
  <si>
    <t>Koszty kwalifikowane w ramach spodziewanych usprawnień wybranych wstępnie przez Beneficjenta (na podstawie uproszczonych wskazań kalkulatora):</t>
  </si>
  <si>
    <r>
      <t xml:space="preserve">Załącznik 1. Załącznik ekologiczno-techniczny (kalkulator).
</t>
    </r>
    <r>
      <rPr>
        <sz val="10"/>
        <color theme="1"/>
        <rFont val="Calibri"/>
        <family val="2"/>
        <charset val="238"/>
        <scheme val="minor"/>
      </rPr>
      <t>Uproszczone wyliczenia audytowe z uwzględnieniem zautomatyzowanego wyliczania: kosztów kwalifikowanych, wysokości dofinansowania oraz efektów energetycznych i ekologicznych w tym redukcję CO2.</t>
    </r>
  </si>
  <si>
    <t>3. Tabela pomocnicza. Żródła ciepła, wskaźniki nakładu nieodnawialnej energii pierwotnej oraz emisji CO2 na podstawie danych KOBIZE.</t>
  </si>
  <si>
    <t>Dostepne paliwa, wskazniki KOBIZE przed modernizacją:</t>
  </si>
  <si>
    <t>Dostepne paliwa, wskazniki KOBIZE po modernizacji:</t>
  </si>
  <si>
    <t>Koszty kwalifikowane szacowane na podstawie kalkulatora - zależnie od stanu budynku i standardu:
[PLN]</t>
  </si>
  <si>
    <t>7. Tabela pomocnicza. Uśredniona planowana moc instalacji PV (kW) w zależności od rodzaju budynku.</t>
  </si>
  <si>
    <t>5. Tabela pomocnicza. Parametry finansowe z programu priorytetowego w zależności od docelowego zakresu modernizacji budynku, zgodnie z warunkami naboru.</t>
  </si>
  <si>
    <t>Spodziewana minimalna redukcja zmniejszenia zapotrzebowania na energię końcową budynku.</t>
  </si>
  <si>
    <t>Powierzchnia użytkowa o regulowanej temperaturze powietrza
[m2]</t>
  </si>
  <si>
    <t>Koszty kwalifikowane, koszty dofinansowania i poziom dofinansowania (na podstawie uproszczonych wskazań kalkulatora):</t>
  </si>
  <si>
    <t>Założenie zapotrzebowania na energię końcową (EKH+W+EKL) budynku - przed modernizacją.</t>
  </si>
  <si>
    <t>Udział EKL w standardzie przed</t>
  </si>
  <si>
    <t>Udział EKH+W w standardzie przed</t>
  </si>
  <si>
    <t>EKL stan po 
[kWh/m2]</t>
  </si>
  <si>
    <t>EKH+W stan po:
[kWh/m2]</t>
  </si>
  <si>
    <t>6. Tabela pomocnicza. Udział energii cieplnej i elektrycznej przed modernizacją oraz szacowany minimalny standard budynku po modernizacji - w podziale na energię cieplną i elektryczną w przeliczeniu na m2 zgodnie z warunkami naboru.</t>
  </si>
  <si>
    <t>Możliwy poziom dofinansowania z NFOŚIGW zależnie od wybranego standardu usprawnień:
[%]</t>
  </si>
  <si>
    <t>Wysokość możliwego dofinansowania:
[PLN]</t>
  </si>
  <si>
    <t>Zapotrzebowanie na energię cieplną (EKH+W) przed termomodernizacją
[kWh/rok]</t>
  </si>
  <si>
    <t>Zapotrzebowanie na energię elektryczną (EKL) przed termomodernizacją
[kWh/rok]</t>
  </si>
  <si>
    <t>Zapotrzebowanie na Energię Końcówą po termomodernizacji
[kWh/rok]</t>
  </si>
  <si>
    <t>Zapotrzebowanie na energię cieplną (EKH+W) po termomodernizacji
[kWh/rok]</t>
  </si>
  <si>
    <t>Zapotrzebowanie na energię elektryczną (EKL) po termomodernizacji
[kWh/rok]</t>
  </si>
  <si>
    <t>Redukcja zapotrzebowania na Energię Końcową
[kWh/rok]</t>
  </si>
  <si>
    <t>Zapotrzebowanie ne Energię Pierwotną po termomodernizacji z uwzględnieniem PV
[kWh/rok]</t>
  </si>
  <si>
    <t>Dodatkowa możliwa redukcja EP wynikająca z zastosowania paneli PV
[kWh/rok]</t>
  </si>
  <si>
    <t>Zapotrzebowanie na Energię Pierwotną po termomodernizacji
[kWh/rok]</t>
  </si>
  <si>
    <t>Zapotrzebowanie na Energię Pierwotną przed termomodernizacją
[kWh/rok]</t>
  </si>
  <si>
    <t>Zmniejszenie zapotrzebowania na EP z uwzględnieniem PV
[kWh/rok]</t>
  </si>
  <si>
    <t>Dodatkowa możliwa redukcja emisji CO2 wynikająca z zastosowania paneli PV
[MgCO2/rok]</t>
  </si>
  <si>
    <t>Emisja CO2 po termomodernizacji z uwzględnieniem PV
[MgCO2/rok]</t>
  </si>
  <si>
    <t>Zmniejszenie emisji CO2 z uwzględnieniem PV
[MgCO2/rok]</t>
  </si>
  <si>
    <t>Emisja CO2 po termomodernizacji
[MgCO2/rok]</t>
  </si>
  <si>
    <t>Emisja CO2 przed termomodernizacją
[MgCO2/rok]</t>
  </si>
  <si>
    <r>
      <t xml:space="preserve">Spodziewana oszczędnosć energii końcowej </t>
    </r>
    <r>
      <rPr>
        <b/>
        <sz val="10"/>
        <color theme="1"/>
        <rFont val="Calibri"/>
        <family val="2"/>
        <charset val="238"/>
        <scheme val="minor"/>
      </rPr>
      <t>[GOE*]</t>
    </r>
    <r>
      <rPr>
        <sz val="10"/>
        <color theme="1"/>
        <rFont val="Calibri"/>
        <family val="2"/>
        <scheme val="minor"/>
      </rPr>
      <t>:
[GJ/rok]</t>
    </r>
  </si>
  <si>
    <t>4. Pomocnicza tabela. Zakładane zapotrzebowanie budynku na Energię Końcową budynku przed termomodernizacją w zależności od rodzaju budynku.</t>
  </si>
  <si>
    <t>Zapotrzebowanie na energię końcówą przed termomodernizacją
[kWh/rok]</t>
  </si>
  <si>
    <t>Instrukcja wypełniania:
1) Wypełniaj tylko pola białe. Pola szare i kolorowe zawierają: pola wyboru, formuły przeliczeniowe albo są stałą częscią opisową tabeli.
2) W przypadku gdy budynków w projekcie jest więcej niż 10, prosimy o kontakt z NFOŚiGW w celu opracowania tabeli dostosowanej do liczby budynków planowanego przedsięwzięcia.
3) Kalkulator przeznaczony jest dla inwestycji nie posiadających właściwej dokumentacji audytowej i zakłada automatyczne wypełnienie fiszki na podstawie szacunkowych parametrów określonych przez kalkulator i opracowanej na tę potrzebę metodologii. Dane z kalkulatora (finansowe oraz energetyczne i ekologiczne) są jedynie szacunkowe, mają na celu pokazanie wstępnego potencjału realizacji projektu i nie są wiążące dla Wnioskodawcy na etapie realizacji projektu.
4) W przypadu posiadania danych audytowych wraz z oszacowaniem wstępnych kosztów inwestycji, biorąc pod uwagę formułę ESCO, zaleca się wypełnić kalkulator zamiast składać informację na podstawie posiadanych audytów energetycznych. Rzeczywiste dane finansowe, energetyczne i ekologiczne do ewentualnej Umowy EPC z firmą ESCO, będą brane z właściwego audytu energetycznego uzgodnionego/opracowanego przez firmę ESCO, z uwzględnieniem spełnienia warunków opisanych w programie priorytetowym oraz wiążącymi kosztami usprawnień wraz z kosztem obsługi finansowej uwzględnionej w ofercie firmy ESCO. Oznacza to, że na etapie wniosku o dofinansowanie: koszty przedsięwzięcia, poziom finansowania, oszczedności energii, scenariusze docelowe usprawnień będą mogły być zmieniane.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</si>
</sst>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0000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2">
    <xf numFmtId="0" fontId="0" fillId="0" borderId="0" xfId="0"/>
    <xf numFmtId="9" fontId="5" fillId="6" borderId="1" xfId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14" xfId="0" applyFont="1" applyFill="1" applyBorder="1" applyAlignment="1" applyProtection="1">
      <alignment horizontal="center" vertical="center" wrapText="1"/>
      <protection locked="0"/>
    </xf>
    <xf numFmtId="4" fontId="6" fillId="0" borderId="14" xfId="0" applyNumberFormat="1" applyFont="1" applyBorder="1" applyAlignment="1" applyProtection="1">
      <alignment horizontal="right" vertical="center"/>
      <protection locked="0"/>
    </xf>
    <xf numFmtId="0" fontId="5" fillId="4" borderId="14" xfId="0" applyFont="1" applyFill="1" applyBorder="1" applyAlignment="1" applyProtection="1">
      <alignment horizontal="center" vertical="center" wrapText="1"/>
      <protection locked="0"/>
    </xf>
    <xf numFmtId="0" fontId="5" fillId="5" borderId="14" xfId="0" applyFont="1" applyFill="1" applyBorder="1" applyAlignment="1" applyProtection="1">
      <alignment horizontal="center" vertical="center" wrapText="1"/>
      <protection locked="0"/>
    </xf>
    <xf numFmtId="164" fontId="3" fillId="0" borderId="12" xfId="0" applyNumberFormat="1" applyFont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/>
    <xf numFmtId="16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/>
    <xf numFmtId="10" fontId="2" fillId="0" borderId="0" xfId="1" applyNumberFormat="1" applyFont="1" applyProtection="1"/>
    <xf numFmtId="0" fontId="2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166" fontId="2" fillId="0" borderId="1" xfId="1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166" fontId="3" fillId="0" borderId="1" xfId="1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4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2" borderId="0" xfId="1" applyNumberFormat="1" applyFont="1" applyFill="1" applyBorder="1" applyAlignment="1" applyProtection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0" fontId="3" fillId="0" borderId="8" xfId="0" applyFont="1" applyBorder="1" applyAlignment="1">
      <alignment vertical="center" wrapText="1"/>
    </xf>
    <xf numFmtId="10" fontId="2" fillId="0" borderId="1" xfId="1" applyNumberFormat="1" applyFont="1" applyBorder="1" applyAlignment="1" applyProtection="1">
      <alignment horizontal="center" vertical="center" wrapText="1"/>
    </xf>
    <xf numFmtId="9" fontId="2" fillId="0" borderId="1" xfId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164" fontId="9" fillId="5" borderId="22" xfId="0" applyNumberFormat="1" applyFont="1" applyFill="1" applyBorder="1" applyAlignment="1">
      <alignment horizontal="right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3" fontId="3" fillId="0" borderId="0" xfId="0" applyNumberFormat="1" applyFont="1" applyAlignment="1" applyProtection="1">
      <alignment horizontal="right" vertical="center"/>
      <protection locked="0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24" xfId="0" applyFont="1" applyFill="1" applyBorder="1"/>
    <xf numFmtId="164" fontId="2" fillId="0" borderId="0" xfId="0" applyNumberFormat="1" applyFont="1" applyAlignment="1" applyProtection="1">
      <alignment horizontal="right" vertical="center" wrapText="1"/>
      <protection locked="0"/>
    </xf>
    <xf numFmtId="164" fontId="3" fillId="2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26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28" xfId="0" applyFont="1" applyBorder="1" applyAlignment="1" applyProtection="1">
      <alignment horizontal="left" vertical="top" wrapText="1"/>
      <protection locked="0"/>
    </xf>
    <xf numFmtId="0" fontId="6" fillId="0" borderId="29" xfId="0" applyFont="1" applyBorder="1" applyAlignment="1" applyProtection="1">
      <alignment horizontal="left" vertical="top" wrapText="1"/>
      <protection locked="0"/>
    </xf>
    <xf numFmtId="0" fontId="6" fillId="0" borderId="22" xfId="0" applyFont="1" applyBorder="1" applyAlignment="1" applyProtection="1">
      <alignment horizontal="left" vertical="top" wrapText="1"/>
      <protection locked="0"/>
    </xf>
    <xf numFmtId="0" fontId="6" fillId="0" borderId="3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23" xfId="0" applyFont="1" applyBorder="1" applyAlignment="1" applyProtection="1">
      <alignment horizontal="left" vertical="center"/>
      <protection locked="0"/>
    </xf>
    <xf numFmtId="0" fontId="3" fillId="3" borderId="12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2" fillId="4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6" fillId="0" borderId="9" xfId="0" applyFont="1" applyBorder="1" applyAlignment="1" applyProtection="1">
      <alignment horizontal="left" vertical="center"/>
      <protection locked="0"/>
    </xf>
    <xf numFmtId="0" fontId="5" fillId="2" borderId="20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24" xfId="0" applyFont="1" applyFill="1" applyBorder="1" applyAlignment="1">
      <alignment horizontal="left" vertical="top" wrapText="1"/>
    </xf>
    <xf numFmtId="0" fontId="2" fillId="6" borderId="25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21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2" xfId="0" applyFont="1" applyBorder="1" applyAlignment="1" applyProtection="1">
      <alignment horizontal="left" vertical="center"/>
      <protection locked="0"/>
    </xf>
    <xf numFmtId="0" fontId="6" fillId="0" borderId="22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56"/>
  <sheetViews>
    <sheetView tabSelected="1" view="pageBreakPreview" zoomScale="75" zoomScaleNormal="75" zoomScaleSheetLayoutView="75" workbookViewId="0">
      <selection activeCell="O7" sqref="O7"/>
    </sheetView>
  </sheetViews>
  <sheetFormatPr defaultRowHeight="14.4" x14ac:dyDescent="0.3"/>
  <cols>
    <col min="1" max="1" width="10.6640625" customWidth="1"/>
    <col min="2" max="2" width="12.6640625" customWidth="1"/>
    <col min="3" max="4" width="15.6640625" customWidth="1"/>
    <col min="5" max="5" width="18.6640625" customWidth="1"/>
    <col min="6" max="12" width="12.6640625" customWidth="1"/>
    <col min="13" max="13" width="18.6640625" customWidth="1"/>
    <col min="14" max="30" width="14.6640625" customWidth="1"/>
    <col min="31" max="33" width="15.6640625" customWidth="1"/>
    <col min="34" max="37" width="10.6640625" customWidth="1"/>
    <col min="38" max="38" width="23.5546875" customWidth="1"/>
    <col min="39" max="48" width="10.6640625" customWidth="1"/>
  </cols>
  <sheetData>
    <row r="1" spans="1:48" ht="15" thickBot="1" x14ac:dyDescent="0.35"/>
    <row r="2" spans="1:48" ht="50.1" customHeight="1" thickBot="1" x14ac:dyDescent="0.35">
      <c r="A2" s="11"/>
      <c r="B2" s="142" t="s">
        <v>76</v>
      </c>
      <c r="C2" s="143"/>
      <c r="D2" s="143"/>
      <c r="E2" s="143"/>
      <c r="F2" s="143"/>
      <c r="G2" s="143"/>
      <c r="H2" s="143"/>
      <c r="I2" s="143"/>
      <c r="J2" s="143"/>
      <c r="K2" s="143"/>
      <c r="L2" s="144"/>
      <c r="M2" s="12"/>
      <c r="N2" s="160" t="s">
        <v>74</v>
      </c>
      <c r="O2" s="160"/>
      <c r="P2" s="160"/>
      <c r="Q2" s="160"/>
      <c r="S2" s="13"/>
      <c r="T2" s="13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</row>
    <row r="3" spans="1:48" ht="30" customHeight="1" thickBot="1" x14ac:dyDescent="0.35">
      <c r="A3" s="16"/>
      <c r="B3" s="133" t="s">
        <v>4</v>
      </c>
      <c r="C3" s="134"/>
      <c r="D3" s="134"/>
      <c r="E3" s="134"/>
      <c r="F3" s="134"/>
      <c r="G3" s="134"/>
      <c r="H3" s="134"/>
      <c r="I3" s="134"/>
      <c r="J3" s="134"/>
      <c r="K3" s="134"/>
      <c r="L3" s="135"/>
      <c r="M3" s="17"/>
      <c r="N3" s="18">
        <v>1</v>
      </c>
      <c r="O3" s="161" t="s">
        <v>19</v>
      </c>
      <c r="P3" s="161"/>
      <c r="Q3" s="161"/>
      <c r="S3" s="13"/>
      <c r="T3" s="13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</row>
    <row r="4" spans="1:48" ht="30" customHeight="1" x14ac:dyDescent="0.3">
      <c r="A4" s="14"/>
      <c r="B4" s="70"/>
      <c r="C4" s="116" t="s">
        <v>0</v>
      </c>
      <c r="D4" s="116"/>
      <c r="E4" s="155"/>
      <c r="F4" s="155"/>
      <c r="G4" s="155"/>
      <c r="H4" s="155"/>
      <c r="I4" s="155"/>
      <c r="J4" s="155"/>
      <c r="K4" s="155"/>
      <c r="L4" s="156"/>
      <c r="M4" s="13"/>
      <c r="N4" s="18">
        <v>2</v>
      </c>
      <c r="O4" s="161" t="s">
        <v>70</v>
      </c>
      <c r="P4" s="161"/>
      <c r="Q4" s="161"/>
      <c r="S4" s="13"/>
      <c r="T4" s="13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</row>
    <row r="5" spans="1:48" ht="30" customHeight="1" x14ac:dyDescent="0.3">
      <c r="A5" s="14"/>
      <c r="B5" s="70"/>
      <c r="C5" s="116" t="s">
        <v>1</v>
      </c>
      <c r="D5" s="116"/>
      <c r="E5" s="157"/>
      <c r="F5" s="157"/>
      <c r="G5" s="157"/>
      <c r="H5" s="157"/>
      <c r="I5" s="157"/>
      <c r="J5" s="157"/>
      <c r="K5" s="157"/>
      <c r="L5" s="158"/>
      <c r="M5" s="13"/>
      <c r="N5" s="18">
        <v>3</v>
      </c>
      <c r="O5" s="161" t="s">
        <v>69</v>
      </c>
      <c r="P5" s="161"/>
      <c r="Q5" s="161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</row>
    <row r="6" spans="1:48" ht="30" customHeight="1" x14ac:dyDescent="0.3">
      <c r="A6" s="14"/>
      <c r="B6" s="70"/>
      <c r="C6" s="116" t="s">
        <v>2</v>
      </c>
      <c r="D6" s="116"/>
      <c r="E6" s="136"/>
      <c r="F6" s="136"/>
      <c r="G6" s="136"/>
      <c r="H6" s="136"/>
      <c r="I6" s="136"/>
      <c r="J6" s="136"/>
      <c r="K6" s="136"/>
      <c r="L6" s="159"/>
      <c r="M6" s="19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20"/>
      <c r="AC6" s="14"/>
      <c r="AD6" s="14"/>
      <c r="AE6" s="14"/>
      <c r="AF6" s="14"/>
      <c r="AG6" s="14"/>
      <c r="AH6" s="14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</row>
    <row r="7" spans="1:48" ht="30" customHeight="1" x14ac:dyDescent="0.3">
      <c r="A7" s="14"/>
      <c r="B7" s="70"/>
      <c r="C7" s="116" t="s">
        <v>3</v>
      </c>
      <c r="D7" s="116"/>
      <c r="E7" s="148"/>
      <c r="F7" s="131"/>
      <c r="G7" s="131"/>
      <c r="H7" s="146" t="s">
        <v>59</v>
      </c>
      <c r="I7" s="147"/>
      <c r="J7" s="130"/>
      <c r="K7" s="131"/>
      <c r="L7" s="132"/>
      <c r="M7" s="13"/>
      <c r="N7" s="14"/>
      <c r="O7" s="14"/>
      <c r="P7" s="14"/>
      <c r="Q7" s="14"/>
      <c r="R7" s="14"/>
      <c r="S7" s="14"/>
      <c r="T7" s="14"/>
      <c r="U7" s="14"/>
      <c r="V7" s="14"/>
      <c r="W7" s="20"/>
      <c r="X7" s="20"/>
      <c r="Y7" s="21"/>
      <c r="Z7" s="14"/>
      <c r="AA7" s="14"/>
      <c r="AB7" s="20"/>
      <c r="AC7" s="14"/>
      <c r="AD7" s="14"/>
      <c r="AE7" s="14"/>
      <c r="AF7" s="14"/>
      <c r="AG7" s="14"/>
      <c r="AH7" s="14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</row>
    <row r="8" spans="1:48" ht="150" customHeight="1" thickBot="1" x14ac:dyDescent="0.35">
      <c r="A8" s="14"/>
      <c r="B8" s="149" t="s">
        <v>113</v>
      </c>
      <c r="C8" s="150"/>
      <c r="D8" s="150"/>
      <c r="E8" s="150"/>
      <c r="F8" s="150"/>
      <c r="G8" s="150"/>
      <c r="H8" s="150"/>
      <c r="I8" s="150"/>
      <c r="J8" s="150"/>
      <c r="K8" s="150"/>
      <c r="L8" s="151"/>
      <c r="M8" s="13"/>
      <c r="N8" s="14"/>
      <c r="O8" s="14"/>
      <c r="P8" s="14"/>
      <c r="Q8" s="14"/>
      <c r="R8" s="14"/>
      <c r="S8" s="14"/>
      <c r="T8" s="14"/>
      <c r="U8" s="14"/>
      <c r="V8" s="14"/>
      <c r="W8" s="14"/>
      <c r="X8" s="20"/>
      <c r="Y8" s="14"/>
      <c r="Z8" s="14"/>
      <c r="AA8" s="14"/>
      <c r="AB8" s="20"/>
      <c r="AC8" s="14"/>
      <c r="AD8" s="14"/>
      <c r="AE8" s="14"/>
      <c r="AF8" s="14"/>
      <c r="AG8" s="14"/>
      <c r="AH8" s="14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</row>
    <row r="9" spans="1:48" ht="30" customHeight="1" thickBot="1" x14ac:dyDescent="0.35">
      <c r="A9" s="16"/>
      <c r="B9" s="133" t="s">
        <v>5</v>
      </c>
      <c r="C9" s="134"/>
      <c r="D9" s="134"/>
      <c r="E9" s="134"/>
      <c r="F9" s="134"/>
      <c r="G9" s="134"/>
      <c r="H9" s="134"/>
      <c r="I9" s="134"/>
      <c r="J9" s="134"/>
      <c r="K9" s="134"/>
      <c r="L9" s="135"/>
      <c r="M9" s="17"/>
      <c r="N9" s="106" t="s">
        <v>73</v>
      </c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8"/>
      <c r="AH9" s="14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</row>
    <row r="10" spans="1:48" ht="30" customHeight="1" x14ac:dyDescent="0.3">
      <c r="A10" s="14"/>
      <c r="B10" s="152" t="s">
        <v>6</v>
      </c>
      <c r="C10" s="153"/>
      <c r="D10" s="153"/>
      <c r="E10" s="153"/>
      <c r="F10" s="153"/>
      <c r="G10" s="137" t="s">
        <v>9</v>
      </c>
      <c r="H10" s="137"/>
      <c r="I10" s="138" t="s">
        <v>10</v>
      </c>
      <c r="J10" s="138"/>
      <c r="K10" s="138"/>
      <c r="L10" s="139"/>
      <c r="M10" s="22"/>
      <c r="N10" s="112" t="s">
        <v>62</v>
      </c>
      <c r="O10" s="112"/>
      <c r="P10" s="112"/>
      <c r="Q10" s="112" t="s">
        <v>61</v>
      </c>
      <c r="R10" s="112"/>
      <c r="S10" s="112"/>
      <c r="T10" s="112"/>
      <c r="U10" s="112"/>
      <c r="V10" s="112"/>
      <c r="W10" s="112"/>
      <c r="X10" s="112" t="s">
        <v>60</v>
      </c>
      <c r="Y10" s="112"/>
      <c r="Z10" s="112"/>
      <c r="AA10" s="112"/>
      <c r="AB10" s="112"/>
      <c r="AC10" s="112" t="s">
        <v>45</v>
      </c>
      <c r="AD10" s="112"/>
      <c r="AE10" s="112"/>
      <c r="AF10" s="112"/>
      <c r="AG10" s="112"/>
      <c r="AH10" s="14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</row>
    <row r="11" spans="1:48" ht="135" customHeight="1" x14ac:dyDescent="0.3">
      <c r="A11" s="14"/>
      <c r="B11" s="71" t="s">
        <v>16</v>
      </c>
      <c r="C11" s="140" t="s">
        <v>7</v>
      </c>
      <c r="D11" s="140"/>
      <c r="E11" s="69" t="s">
        <v>18</v>
      </c>
      <c r="F11" s="69" t="s">
        <v>84</v>
      </c>
      <c r="G11" s="23" t="s">
        <v>11</v>
      </c>
      <c r="H11" s="23" t="s">
        <v>14</v>
      </c>
      <c r="I11" s="24" t="s">
        <v>12</v>
      </c>
      <c r="J11" s="24" t="s">
        <v>13</v>
      </c>
      <c r="K11" s="24" t="s">
        <v>15</v>
      </c>
      <c r="L11" s="72" t="s">
        <v>110</v>
      </c>
      <c r="M11" s="25"/>
      <c r="N11" s="26" t="s">
        <v>80</v>
      </c>
      <c r="O11" s="26" t="s">
        <v>92</v>
      </c>
      <c r="P11" s="26" t="s">
        <v>93</v>
      </c>
      <c r="Q11" s="26" t="s">
        <v>112</v>
      </c>
      <c r="R11" s="26" t="s">
        <v>94</v>
      </c>
      <c r="S11" s="26" t="s">
        <v>95</v>
      </c>
      <c r="T11" s="26" t="s">
        <v>96</v>
      </c>
      <c r="U11" s="26" t="s">
        <v>97</v>
      </c>
      <c r="V11" s="26" t="s">
        <v>98</v>
      </c>
      <c r="W11" s="26" t="s">
        <v>99</v>
      </c>
      <c r="X11" s="26" t="s">
        <v>103</v>
      </c>
      <c r="Y11" s="26" t="s">
        <v>102</v>
      </c>
      <c r="Z11" s="26" t="s">
        <v>101</v>
      </c>
      <c r="AA11" s="26" t="s">
        <v>100</v>
      </c>
      <c r="AB11" s="26" t="s">
        <v>104</v>
      </c>
      <c r="AC11" s="26" t="s">
        <v>109</v>
      </c>
      <c r="AD11" s="26" t="s">
        <v>108</v>
      </c>
      <c r="AE11" s="26" t="s">
        <v>105</v>
      </c>
      <c r="AF11" s="26" t="s">
        <v>106</v>
      </c>
      <c r="AG11" s="26" t="s">
        <v>107</v>
      </c>
      <c r="AH11" s="14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</row>
    <row r="12" spans="1:48" ht="50.1" customHeight="1" x14ac:dyDescent="0.3">
      <c r="A12" s="14"/>
      <c r="B12" s="73">
        <v>1</v>
      </c>
      <c r="C12" s="136"/>
      <c r="D12" s="136"/>
      <c r="E12" s="1"/>
      <c r="F12" s="2"/>
      <c r="G12" s="3"/>
      <c r="H12" s="3"/>
      <c r="I12" s="4"/>
      <c r="J12" s="4"/>
      <c r="K12" s="4"/>
      <c r="L12" s="74" t="str">
        <f>IFERROR(W12/1000*3.6,"")</f>
        <v/>
      </c>
      <c r="M12" s="14"/>
      <c r="N12" s="27" t="str">
        <f>IFERROR(INDEX($N$39:$P$42,MATCH(I12,$K$39:$K$42,0),MATCH(E12,$N$38:$P$38,0))*F12,"")</f>
        <v/>
      </c>
      <c r="O12" s="28" t="str">
        <f>IFERROR(INDEX($N$39:$R$42,MATCH(I12,$K$39:$K$42,0),5),"")</f>
        <v/>
      </c>
      <c r="P12" s="27" t="str">
        <f>IFERROR(N12*O12,"")</f>
        <v/>
      </c>
      <c r="Q12" s="29" t="str">
        <f>IFERROR(INDEX($F$39:$H$42,MATCH(G12,$C$39:$C$42,0),MATCH(E12,$F$38:$H$38,0))*F12,"")</f>
        <v/>
      </c>
      <c r="R12" s="29" t="str">
        <f>IFERROR(Q12*INDEX($U$39:$W$40,2,MATCH(E12,$U$38:$W$38,0)),"")</f>
        <v/>
      </c>
      <c r="S12" s="29" t="str">
        <f>IFERROR(Q12-R12,"")</f>
        <v/>
      </c>
      <c r="T12" s="29" t="str">
        <f>IFERROR(Q12-W12,"")</f>
        <v/>
      </c>
      <c r="U12" s="30" t="str">
        <f t="shared" ref="U12" si="0">IFERROR(T12*INDEX($U$39:$W$40,2,MATCH(E12,$U$38:$W$38,0)),"")</f>
        <v/>
      </c>
      <c r="V12" s="29" t="str">
        <f>IFERROR(T12-U12,"")</f>
        <v/>
      </c>
      <c r="W12" s="29" t="str">
        <f>IFERROR(INDEX($N$39:$Q$42,MATCH(I12,$K$39:$K$42,0),4)*Q12,"")</f>
        <v/>
      </c>
      <c r="X12" s="29" t="str">
        <f>IFERROR(INDEX($P$26:$S$31,MATCH(H12,$O$26:$O$31,0),1)*R12+S12*$P$31,"")</f>
        <v/>
      </c>
      <c r="Y12" s="29" t="str">
        <f t="shared" ref="Y12" si="1">IFERROR(INDEX($U$26:$X$31,MATCH(J12,$T$26:$T$31,0),1)*U12+V12*$U$30,"")</f>
        <v/>
      </c>
      <c r="Z12" s="29" t="str">
        <f t="shared" ref="Z12:Z21" si="2">IFERROR(INDEX($Z$39:$AB$40,MATCH(K12,$Y$39:$Y$40,0),MATCH(E12,$Z$38:$AB$38,0))*950*$U$30,"")</f>
        <v/>
      </c>
      <c r="AA12" s="29" t="str">
        <f>IFERROR(IF(Y12&lt;Z12,0,Y12-Z12),"")</f>
        <v/>
      </c>
      <c r="AB12" s="29" t="str">
        <f>IFERROR(X12-AA12,"")</f>
        <v/>
      </c>
      <c r="AC12" s="29" t="str">
        <f>IFERROR(INDEX($P$26:$S$31,MATCH(H12,$O$26:$O$31,0),4)*R12+S12*$S$31,"")</f>
        <v/>
      </c>
      <c r="AD12" s="29" t="str">
        <f>IFERROR(INDEX($U$26:$X$31,MATCH(J12,$T$26:$T$31,0),4)*U12+V12*$X$30,"")</f>
        <v/>
      </c>
      <c r="AE12" s="29" t="str">
        <f t="shared" ref="AE12:AE21" si="3">IFERROR(INDEX($Z$39:$AB$40,MATCH(K12,$Y$39:$Y$40,0),MATCH(E12,$Z$38:$AB$38,0))*950*$X$30,"")</f>
        <v/>
      </c>
      <c r="AF12" s="29" t="str">
        <f>IFERROR(IF(AD12&lt;AE12,0,AD12-AE12),"")</f>
        <v/>
      </c>
      <c r="AG12" s="29" t="str">
        <f>IFERROR(AC12-AF12,"")</f>
        <v/>
      </c>
      <c r="AH12" s="14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</row>
    <row r="13" spans="1:48" ht="50.1" customHeight="1" x14ac:dyDescent="0.3">
      <c r="A13" s="14"/>
      <c r="B13" s="73">
        <v>2</v>
      </c>
      <c r="C13" s="136"/>
      <c r="D13" s="136"/>
      <c r="E13" s="5"/>
      <c r="F13" s="2"/>
      <c r="G13" s="3"/>
      <c r="H13" s="3"/>
      <c r="I13" s="4"/>
      <c r="J13" s="4"/>
      <c r="K13" s="4"/>
      <c r="L13" s="74" t="str">
        <f t="shared" ref="L13:L21" si="4">IFERROR(W13/1000*3.6,"")</f>
        <v/>
      </c>
      <c r="M13" s="14"/>
      <c r="N13" s="27" t="str">
        <f t="shared" ref="N13:N21" si="5">IFERROR(INDEX($N$39:$P$42,MATCH(I13,$K$39:$K$42,0),MATCH(E13,$N$38:$P$38,0))*F13,"")</f>
        <v/>
      </c>
      <c r="O13" s="28" t="str">
        <f t="shared" ref="O13:O21" si="6">IFERROR(INDEX($N$39:$R$42,MATCH(I13,$K$39:$K$42,0),5),"")</f>
        <v/>
      </c>
      <c r="P13" s="27" t="str">
        <f t="shared" ref="P13:P21" si="7">IFERROR(N13*O13,"")</f>
        <v/>
      </c>
      <c r="Q13" s="29" t="str">
        <f t="shared" ref="Q13:Q21" si="8">IFERROR(INDEX($F$39:$H$42,MATCH(G13,$C$39:$C$42,0),MATCH(E13,$F$38:$H$38,0))*F13,"")</f>
        <v/>
      </c>
      <c r="R13" s="29" t="str">
        <f t="shared" ref="R13:R21" si="9">IFERROR(Q13*INDEX($U$39:$W$40,2,MATCH(E13,$U$38:$W$38,0)),"")</f>
        <v/>
      </c>
      <c r="S13" s="29" t="str">
        <f t="shared" ref="S13:S21" si="10">IFERROR(Q13-R13,"")</f>
        <v/>
      </c>
      <c r="T13" s="29" t="str">
        <f>IFERROR(Q13-W13,"")</f>
        <v/>
      </c>
      <c r="U13" s="30" t="str">
        <f t="shared" ref="U13:U21" si="11">IFERROR(T13*INDEX($U$39:$W$40,2,MATCH(E13,$U$38:$W$38,0)),"")</f>
        <v/>
      </c>
      <c r="V13" s="29" t="str">
        <f>IFERROR(T13-U13,"")</f>
        <v/>
      </c>
      <c r="W13" s="29" t="str">
        <f t="shared" ref="W13:W21" si="12">IFERROR(INDEX($N$39:$Q$42,MATCH(I13,$K$39:$K$42,0),4)*Q13,"")</f>
        <v/>
      </c>
      <c r="X13" s="29" t="str">
        <f t="shared" ref="X13:X21" si="13">IFERROR(INDEX($P$26:$S$31,MATCH(H13,$O$26:$O$31,0),1)*R13+S13*$P$31,"")</f>
        <v/>
      </c>
      <c r="Y13" s="29" t="str">
        <f t="shared" ref="Y13:Y21" si="14">IFERROR(INDEX($U$26:$X$31,MATCH(J13,$T$26:$T$31,0),1)*U13+V13*$U$30,"")</f>
        <v/>
      </c>
      <c r="Z13" s="29" t="str">
        <f t="shared" si="2"/>
        <v/>
      </c>
      <c r="AA13" s="29" t="str">
        <f t="shared" ref="AA13:AA21" si="15">IFERROR(IF(Y13&lt;Z13,0,Y13-Z13),"")</f>
        <v/>
      </c>
      <c r="AB13" s="29" t="str">
        <f t="shared" ref="AB13:AB21" si="16">IFERROR(X13-AA13,"")</f>
        <v/>
      </c>
      <c r="AC13" s="29" t="str">
        <f t="shared" ref="AC13:AC21" si="17">IFERROR(INDEX($P$26:$S$31,MATCH(H13,$O$26:$O$31,0),4)*R13+S13*$S$31,"")</f>
        <v/>
      </c>
      <c r="AD13" s="29" t="str">
        <f t="shared" ref="AD13:AD21" si="18">IFERROR(INDEX($U$26:$X$31,MATCH(J13,$T$26:$T$31,0),4)*U13+V13*$X$30,"")</f>
        <v/>
      </c>
      <c r="AE13" s="29" t="str">
        <f t="shared" si="3"/>
        <v/>
      </c>
      <c r="AF13" s="29" t="str">
        <f t="shared" ref="AF13:AF21" si="19">IFERROR(IF(AD13&lt;AE13,0,AD13-AE13),"")</f>
        <v/>
      </c>
      <c r="AG13" s="29" t="str">
        <f t="shared" ref="AG13:AG21" si="20">IFERROR(AC13-AF13,"")</f>
        <v/>
      </c>
      <c r="AH13" s="14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</row>
    <row r="14" spans="1:48" ht="50.1" customHeight="1" x14ac:dyDescent="0.3">
      <c r="A14" s="14"/>
      <c r="B14" s="73">
        <v>3</v>
      </c>
      <c r="C14" s="136"/>
      <c r="D14" s="136"/>
      <c r="E14" s="5"/>
      <c r="F14" s="2"/>
      <c r="G14" s="3"/>
      <c r="H14" s="3"/>
      <c r="I14" s="4"/>
      <c r="J14" s="4"/>
      <c r="K14" s="4"/>
      <c r="L14" s="74" t="str">
        <f t="shared" si="4"/>
        <v/>
      </c>
      <c r="M14" s="14"/>
      <c r="N14" s="27" t="str">
        <f t="shared" si="5"/>
        <v/>
      </c>
      <c r="O14" s="28" t="str">
        <f t="shared" si="6"/>
        <v/>
      </c>
      <c r="P14" s="27" t="str">
        <f t="shared" si="7"/>
        <v/>
      </c>
      <c r="Q14" s="29" t="str">
        <f t="shared" si="8"/>
        <v/>
      </c>
      <c r="R14" s="29" t="str">
        <f t="shared" si="9"/>
        <v/>
      </c>
      <c r="S14" s="29" t="str">
        <f t="shared" si="10"/>
        <v/>
      </c>
      <c r="T14" s="29" t="str">
        <f t="shared" ref="T14:T21" si="21">IFERROR(Q14-W14,"")</f>
        <v/>
      </c>
      <c r="U14" s="30" t="str">
        <f t="shared" si="11"/>
        <v/>
      </c>
      <c r="V14" s="29" t="str">
        <f t="shared" ref="V14:V21" si="22">IFERROR(T14-U14,"")</f>
        <v/>
      </c>
      <c r="W14" s="29" t="str">
        <f t="shared" si="12"/>
        <v/>
      </c>
      <c r="X14" s="29" t="str">
        <f t="shared" si="13"/>
        <v/>
      </c>
      <c r="Y14" s="29" t="str">
        <f t="shared" si="14"/>
        <v/>
      </c>
      <c r="Z14" s="29" t="str">
        <f t="shared" si="2"/>
        <v/>
      </c>
      <c r="AA14" s="29" t="str">
        <f t="shared" si="15"/>
        <v/>
      </c>
      <c r="AB14" s="29" t="str">
        <f t="shared" si="16"/>
        <v/>
      </c>
      <c r="AC14" s="29" t="str">
        <f t="shared" si="17"/>
        <v/>
      </c>
      <c r="AD14" s="29" t="str">
        <f t="shared" si="18"/>
        <v/>
      </c>
      <c r="AE14" s="29" t="str">
        <f t="shared" si="3"/>
        <v/>
      </c>
      <c r="AF14" s="29" t="str">
        <f t="shared" si="19"/>
        <v/>
      </c>
      <c r="AG14" s="29" t="str">
        <f t="shared" si="20"/>
        <v/>
      </c>
      <c r="AH14" s="14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</row>
    <row r="15" spans="1:48" ht="50.1" customHeight="1" x14ac:dyDescent="0.3">
      <c r="A15" s="14"/>
      <c r="B15" s="73">
        <v>4</v>
      </c>
      <c r="C15" s="136"/>
      <c r="D15" s="136"/>
      <c r="E15" s="5"/>
      <c r="F15" s="2"/>
      <c r="G15" s="3"/>
      <c r="H15" s="3"/>
      <c r="I15" s="4"/>
      <c r="J15" s="4"/>
      <c r="K15" s="4"/>
      <c r="L15" s="74" t="str">
        <f t="shared" si="4"/>
        <v/>
      </c>
      <c r="M15" s="14"/>
      <c r="N15" s="27" t="str">
        <f t="shared" si="5"/>
        <v/>
      </c>
      <c r="O15" s="28" t="str">
        <f t="shared" si="6"/>
        <v/>
      </c>
      <c r="P15" s="27" t="str">
        <f t="shared" si="7"/>
        <v/>
      </c>
      <c r="Q15" s="29" t="str">
        <f t="shared" si="8"/>
        <v/>
      </c>
      <c r="R15" s="29" t="str">
        <f t="shared" si="9"/>
        <v/>
      </c>
      <c r="S15" s="29" t="str">
        <f t="shared" si="10"/>
        <v/>
      </c>
      <c r="T15" s="29" t="str">
        <f t="shared" si="21"/>
        <v/>
      </c>
      <c r="U15" s="30" t="str">
        <f t="shared" si="11"/>
        <v/>
      </c>
      <c r="V15" s="29" t="str">
        <f t="shared" si="22"/>
        <v/>
      </c>
      <c r="W15" s="29" t="str">
        <f t="shared" si="12"/>
        <v/>
      </c>
      <c r="X15" s="29" t="str">
        <f t="shared" si="13"/>
        <v/>
      </c>
      <c r="Y15" s="29" t="str">
        <f t="shared" si="14"/>
        <v/>
      </c>
      <c r="Z15" s="29" t="str">
        <f t="shared" si="2"/>
        <v/>
      </c>
      <c r="AA15" s="29" t="str">
        <f t="shared" si="15"/>
        <v/>
      </c>
      <c r="AB15" s="29" t="str">
        <f t="shared" si="16"/>
        <v/>
      </c>
      <c r="AC15" s="29" t="str">
        <f t="shared" si="17"/>
        <v/>
      </c>
      <c r="AD15" s="29" t="str">
        <f t="shared" si="18"/>
        <v/>
      </c>
      <c r="AE15" s="29" t="str">
        <f t="shared" si="3"/>
        <v/>
      </c>
      <c r="AF15" s="29" t="str">
        <f t="shared" si="19"/>
        <v/>
      </c>
      <c r="AG15" s="29" t="str">
        <f t="shared" si="20"/>
        <v/>
      </c>
      <c r="AH15" s="14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</row>
    <row r="16" spans="1:48" ht="50.1" customHeight="1" x14ac:dyDescent="0.3">
      <c r="A16" s="14"/>
      <c r="B16" s="73">
        <v>5</v>
      </c>
      <c r="C16" s="136"/>
      <c r="D16" s="136"/>
      <c r="E16" s="5"/>
      <c r="F16" s="2"/>
      <c r="G16" s="3"/>
      <c r="H16" s="3"/>
      <c r="I16" s="4"/>
      <c r="J16" s="4"/>
      <c r="K16" s="4"/>
      <c r="L16" s="74" t="str">
        <f t="shared" si="4"/>
        <v/>
      </c>
      <c r="M16" s="14"/>
      <c r="N16" s="27" t="str">
        <f t="shared" si="5"/>
        <v/>
      </c>
      <c r="O16" s="28" t="str">
        <f t="shared" si="6"/>
        <v/>
      </c>
      <c r="P16" s="27" t="str">
        <f t="shared" si="7"/>
        <v/>
      </c>
      <c r="Q16" s="29" t="str">
        <f t="shared" si="8"/>
        <v/>
      </c>
      <c r="R16" s="29" t="str">
        <f t="shared" si="9"/>
        <v/>
      </c>
      <c r="S16" s="29" t="str">
        <f t="shared" si="10"/>
        <v/>
      </c>
      <c r="T16" s="29" t="str">
        <f t="shared" si="21"/>
        <v/>
      </c>
      <c r="U16" s="30" t="str">
        <f t="shared" si="11"/>
        <v/>
      </c>
      <c r="V16" s="29" t="str">
        <f t="shared" si="22"/>
        <v/>
      </c>
      <c r="W16" s="29" t="str">
        <f t="shared" si="12"/>
        <v/>
      </c>
      <c r="X16" s="29" t="str">
        <f t="shared" si="13"/>
        <v/>
      </c>
      <c r="Y16" s="29" t="str">
        <f t="shared" si="14"/>
        <v/>
      </c>
      <c r="Z16" s="29" t="str">
        <f t="shared" si="2"/>
        <v/>
      </c>
      <c r="AA16" s="29" t="str">
        <f t="shared" si="15"/>
        <v/>
      </c>
      <c r="AB16" s="29" t="str">
        <f t="shared" si="16"/>
        <v/>
      </c>
      <c r="AC16" s="29" t="str">
        <f t="shared" si="17"/>
        <v/>
      </c>
      <c r="AD16" s="29" t="str">
        <f t="shared" si="18"/>
        <v/>
      </c>
      <c r="AE16" s="29" t="str">
        <f t="shared" si="3"/>
        <v/>
      </c>
      <c r="AF16" s="29" t="str">
        <f t="shared" si="19"/>
        <v/>
      </c>
      <c r="AG16" s="29" t="str">
        <f t="shared" si="20"/>
        <v/>
      </c>
      <c r="AH16" s="14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</row>
    <row r="17" spans="1:48" ht="50.1" customHeight="1" x14ac:dyDescent="0.3">
      <c r="A17" s="14"/>
      <c r="B17" s="73">
        <v>6</v>
      </c>
      <c r="C17" s="136"/>
      <c r="D17" s="136"/>
      <c r="E17" s="5"/>
      <c r="F17" s="2"/>
      <c r="G17" s="3"/>
      <c r="H17" s="3"/>
      <c r="I17" s="4"/>
      <c r="J17" s="4"/>
      <c r="K17" s="4"/>
      <c r="L17" s="74" t="str">
        <f t="shared" si="4"/>
        <v/>
      </c>
      <c r="M17" s="14"/>
      <c r="N17" s="27" t="str">
        <f t="shared" si="5"/>
        <v/>
      </c>
      <c r="O17" s="28" t="str">
        <f t="shared" si="6"/>
        <v/>
      </c>
      <c r="P17" s="27" t="str">
        <f t="shared" si="7"/>
        <v/>
      </c>
      <c r="Q17" s="29" t="str">
        <f t="shared" si="8"/>
        <v/>
      </c>
      <c r="R17" s="29" t="str">
        <f t="shared" si="9"/>
        <v/>
      </c>
      <c r="S17" s="29" t="str">
        <f t="shared" si="10"/>
        <v/>
      </c>
      <c r="T17" s="29" t="str">
        <f t="shared" si="21"/>
        <v/>
      </c>
      <c r="U17" s="30" t="str">
        <f t="shared" si="11"/>
        <v/>
      </c>
      <c r="V17" s="29" t="str">
        <f t="shared" si="22"/>
        <v/>
      </c>
      <c r="W17" s="29" t="str">
        <f t="shared" si="12"/>
        <v/>
      </c>
      <c r="X17" s="29" t="str">
        <f t="shared" si="13"/>
        <v/>
      </c>
      <c r="Y17" s="29" t="str">
        <f t="shared" si="14"/>
        <v/>
      </c>
      <c r="Z17" s="29" t="str">
        <f t="shared" si="2"/>
        <v/>
      </c>
      <c r="AA17" s="29" t="str">
        <f t="shared" si="15"/>
        <v/>
      </c>
      <c r="AB17" s="29" t="str">
        <f t="shared" si="16"/>
        <v/>
      </c>
      <c r="AC17" s="29" t="str">
        <f t="shared" si="17"/>
        <v/>
      </c>
      <c r="AD17" s="29" t="str">
        <f t="shared" si="18"/>
        <v/>
      </c>
      <c r="AE17" s="29" t="str">
        <f t="shared" si="3"/>
        <v/>
      </c>
      <c r="AF17" s="29" t="str">
        <f t="shared" si="19"/>
        <v/>
      </c>
      <c r="AG17" s="29" t="str">
        <f t="shared" si="20"/>
        <v/>
      </c>
      <c r="AH17" s="14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</row>
    <row r="18" spans="1:48" ht="50.1" customHeight="1" x14ac:dyDescent="0.3">
      <c r="A18" s="14"/>
      <c r="B18" s="73">
        <v>7</v>
      </c>
      <c r="C18" s="136"/>
      <c r="D18" s="136"/>
      <c r="E18" s="5"/>
      <c r="F18" s="2"/>
      <c r="G18" s="3"/>
      <c r="H18" s="3"/>
      <c r="I18" s="4"/>
      <c r="J18" s="4"/>
      <c r="K18" s="4"/>
      <c r="L18" s="74" t="str">
        <f t="shared" si="4"/>
        <v/>
      </c>
      <c r="M18" s="14"/>
      <c r="N18" s="27" t="str">
        <f t="shared" si="5"/>
        <v/>
      </c>
      <c r="O18" s="28" t="str">
        <f t="shared" si="6"/>
        <v/>
      </c>
      <c r="P18" s="27" t="str">
        <f t="shared" si="7"/>
        <v/>
      </c>
      <c r="Q18" s="29" t="str">
        <f t="shared" si="8"/>
        <v/>
      </c>
      <c r="R18" s="29" t="str">
        <f t="shared" si="9"/>
        <v/>
      </c>
      <c r="S18" s="29" t="str">
        <f t="shared" si="10"/>
        <v/>
      </c>
      <c r="T18" s="29" t="str">
        <f t="shared" si="21"/>
        <v/>
      </c>
      <c r="U18" s="30" t="str">
        <f t="shared" si="11"/>
        <v/>
      </c>
      <c r="V18" s="29" t="str">
        <f t="shared" si="22"/>
        <v/>
      </c>
      <c r="W18" s="29" t="str">
        <f t="shared" si="12"/>
        <v/>
      </c>
      <c r="X18" s="29" t="str">
        <f t="shared" si="13"/>
        <v/>
      </c>
      <c r="Y18" s="29" t="str">
        <f t="shared" si="14"/>
        <v/>
      </c>
      <c r="Z18" s="29" t="str">
        <f t="shared" si="2"/>
        <v/>
      </c>
      <c r="AA18" s="29" t="str">
        <f t="shared" si="15"/>
        <v/>
      </c>
      <c r="AB18" s="29" t="str">
        <f t="shared" si="16"/>
        <v/>
      </c>
      <c r="AC18" s="29" t="str">
        <f t="shared" si="17"/>
        <v/>
      </c>
      <c r="AD18" s="29" t="str">
        <f t="shared" si="18"/>
        <v/>
      </c>
      <c r="AE18" s="29" t="str">
        <f t="shared" si="3"/>
        <v/>
      </c>
      <c r="AF18" s="29" t="str">
        <f t="shared" si="19"/>
        <v/>
      </c>
      <c r="AG18" s="29" t="str">
        <f t="shared" si="20"/>
        <v/>
      </c>
      <c r="AH18" s="14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</row>
    <row r="19" spans="1:48" ht="50.1" customHeight="1" x14ac:dyDescent="0.3">
      <c r="A19" s="14"/>
      <c r="B19" s="73">
        <v>8</v>
      </c>
      <c r="C19" s="136"/>
      <c r="D19" s="136"/>
      <c r="E19" s="5"/>
      <c r="F19" s="2"/>
      <c r="G19" s="3"/>
      <c r="H19" s="3"/>
      <c r="I19" s="4"/>
      <c r="J19" s="4"/>
      <c r="K19" s="4"/>
      <c r="L19" s="74" t="str">
        <f t="shared" si="4"/>
        <v/>
      </c>
      <c r="M19" s="14"/>
      <c r="N19" s="27" t="str">
        <f t="shared" si="5"/>
        <v/>
      </c>
      <c r="O19" s="28" t="str">
        <f t="shared" si="6"/>
        <v/>
      </c>
      <c r="P19" s="27" t="str">
        <f t="shared" si="7"/>
        <v/>
      </c>
      <c r="Q19" s="29" t="str">
        <f t="shared" si="8"/>
        <v/>
      </c>
      <c r="R19" s="29" t="str">
        <f t="shared" si="9"/>
        <v/>
      </c>
      <c r="S19" s="29" t="str">
        <f t="shared" si="10"/>
        <v/>
      </c>
      <c r="T19" s="29" t="str">
        <f t="shared" si="21"/>
        <v/>
      </c>
      <c r="U19" s="30" t="str">
        <f t="shared" si="11"/>
        <v/>
      </c>
      <c r="V19" s="29" t="str">
        <f t="shared" si="22"/>
        <v/>
      </c>
      <c r="W19" s="29" t="str">
        <f t="shared" si="12"/>
        <v/>
      </c>
      <c r="X19" s="29" t="str">
        <f t="shared" si="13"/>
        <v/>
      </c>
      <c r="Y19" s="29" t="str">
        <f t="shared" si="14"/>
        <v/>
      </c>
      <c r="Z19" s="29" t="str">
        <f t="shared" si="2"/>
        <v/>
      </c>
      <c r="AA19" s="29" t="str">
        <f t="shared" si="15"/>
        <v/>
      </c>
      <c r="AB19" s="29" t="str">
        <f t="shared" si="16"/>
        <v/>
      </c>
      <c r="AC19" s="29" t="str">
        <f t="shared" si="17"/>
        <v/>
      </c>
      <c r="AD19" s="29" t="str">
        <f t="shared" si="18"/>
        <v/>
      </c>
      <c r="AE19" s="29" t="str">
        <f t="shared" si="3"/>
        <v/>
      </c>
      <c r="AF19" s="29" t="str">
        <f t="shared" si="19"/>
        <v/>
      </c>
      <c r="AG19" s="29" t="str">
        <f t="shared" si="20"/>
        <v/>
      </c>
      <c r="AH19" s="14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</row>
    <row r="20" spans="1:48" ht="50.1" customHeight="1" x14ac:dyDescent="0.3">
      <c r="A20" s="14"/>
      <c r="B20" s="73">
        <v>9</v>
      </c>
      <c r="C20" s="136"/>
      <c r="D20" s="136"/>
      <c r="E20" s="5"/>
      <c r="F20" s="2"/>
      <c r="G20" s="3"/>
      <c r="H20" s="3"/>
      <c r="I20" s="4"/>
      <c r="J20" s="4"/>
      <c r="K20" s="4"/>
      <c r="L20" s="74" t="str">
        <f t="shared" si="4"/>
        <v/>
      </c>
      <c r="M20" s="14"/>
      <c r="N20" s="27" t="str">
        <f t="shared" si="5"/>
        <v/>
      </c>
      <c r="O20" s="28" t="str">
        <f t="shared" si="6"/>
        <v/>
      </c>
      <c r="P20" s="27" t="str">
        <f t="shared" si="7"/>
        <v/>
      </c>
      <c r="Q20" s="29" t="str">
        <f t="shared" si="8"/>
        <v/>
      </c>
      <c r="R20" s="29" t="str">
        <f t="shared" si="9"/>
        <v/>
      </c>
      <c r="S20" s="29" t="str">
        <f t="shared" si="10"/>
        <v/>
      </c>
      <c r="T20" s="29" t="str">
        <f t="shared" si="21"/>
        <v/>
      </c>
      <c r="U20" s="30" t="str">
        <f t="shared" si="11"/>
        <v/>
      </c>
      <c r="V20" s="29" t="str">
        <f t="shared" si="22"/>
        <v/>
      </c>
      <c r="W20" s="29" t="str">
        <f t="shared" si="12"/>
        <v/>
      </c>
      <c r="X20" s="29" t="str">
        <f t="shared" si="13"/>
        <v/>
      </c>
      <c r="Y20" s="29" t="str">
        <f t="shared" si="14"/>
        <v/>
      </c>
      <c r="Z20" s="29" t="str">
        <f t="shared" si="2"/>
        <v/>
      </c>
      <c r="AA20" s="29" t="str">
        <f t="shared" si="15"/>
        <v/>
      </c>
      <c r="AB20" s="29" t="str">
        <f t="shared" si="16"/>
        <v/>
      </c>
      <c r="AC20" s="29" t="str">
        <f t="shared" si="17"/>
        <v/>
      </c>
      <c r="AD20" s="29" t="str">
        <f t="shared" si="18"/>
        <v/>
      </c>
      <c r="AE20" s="29" t="str">
        <f t="shared" si="3"/>
        <v/>
      </c>
      <c r="AF20" s="29" t="str">
        <f t="shared" si="19"/>
        <v/>
      </c>
      <c r="AG20" s="29" t="str">
        <f t="shared" si="20"/>
        <v/>
      </c>
      <c r="AH20" s="14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</row>
    <row r="21" spans="1:48" ht="50.1" customHeight="1" thickBot="1" x14ac:dyDescent="0.35">
      <c r="A21" s="14"/>
      <c r="B21" s="75">
        <v>10</v>
      </c>
      <c r="C21" s="141"/>
      <c r="D21" s="141"/>
      <c r="E21" s="6"/>
      <c r="F21" s="7"/>
      <c r="G21" s="8"/>
      <c r="H21" s="8"/>
      <c r="I21" s="9"/>
      <c r="J21" s="9"/>
      <c r="K21" s="9"/>
      <c r="L21" s="74" t="str">
        <f t="shared" si="4"/>
        <v/>
      </c>
      <c r="M21" s="14"/>
      <c r="N21" s="27" t="str">
        <f t="shared" si="5"/>
        <v/>
      </c>
      <c r="O21" s="28" t="str">
        <f t="shared" si="6"/>
        <v/>
      </c>
      <c r="P21" s="27" t="str">
        <f t="shared" si="7"/>
        <v/>
      </c>
      <c r="Q21" s="29" t="str">
        <f t="shared" si="8"/>
        <v/>
      </c>
      <c r="R21" s="29" t="str">
        <f t="shared" si="9"/>
        <v/>
      </c>
      <c r="S21" s="29" t="str">
        <f t="shared" si="10"/>
        <v/>
      </c>
      <c r="T21" s="29" t="str">
        <f t="shared" si="21"/>
        <v/>
      </c>
      <c r="U21" s="30" t="str">
        <f t="shared" si="11"/>
        <v/>
      </c>
      <c r="V21" s="29" t="str">
        <f t="shared" si="22"/>
        <v/>
      </c>
      <c r="W21" s="29" t="str">
        <f t="shared" si="12"/>
        <v/>
      </c>
      <c r="X21" s="29" t="str">
        <f t="shared" si="13"/>
        <v/>
      </c>
      <c r="Y21" s="29" t="str">
        <f t="shared" si="14"/>
        <v/>
      </c>
      <c r="Z21" s="29" t="str">
        <f t="shared" si="2"/>
        <v/>
      </c>
      <c r="AA21" s="29" t="str">
        <f t="shared" si="15"/>
        <v/>
      </c>
      <c r="AB21" s="29" t="str">
        <f t="shared" si="16"/>
        <v/>
      </c>
      <c r="AC21" s="29" t="str">
        <f t="shared" si="17"/>
        <v/>
      </c>
      <c r="AD21" s="29" t="str">
        <f t="shared" si="18"/>
        <v/>
      </c>
      <c r="AE21" s="29" t="str">
        <f t="shared" si="3"/>
        <v/>
      </c>
      <c r="AF21" s="29" t="str">
        <f t="shared" si="19"/>
        <v/>
      </c>
      <c r="AG21" s="29" t="str">
        <f t="shared" si="20"/>
        <v/>
      </c>
      <c r="AH21" s="14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</row>
    <row r="22" spans="1:48" ht="30" customHeight="1" thickBot="1" x14ac:dyDescent="0.35">
      <c r="A22" s="11"/>
      <c r="B22" s="119" t="s">
        <v>65</v>
      </c>
      <c r="C22" s="120"/>
      <c r="D22" s="120"/>
      <c r="E22" s="120"/>
      <c r="F22" s="120"/>
      <c r="G22" s="120"/>
      <c r="H22" s="120"/>
      <c r="I22" s="120"/>
      <c r="J22" s="120"/>
      <c r="K22" s="120"/>
      <c r="L22" s="121"/>
      <c r="M22" s="31"/>
      <c r="N22" s="32">
        <f>SUM(N12:N21)</f>
        <v>0</v>
      </c>
      <c r="O22" s="33" t="str">
        <f>IFERROR(P22/N22,"")</f>
        <v/>
      </c>
      <c r="P22" s="32">
        <f>SUM(P12:P21)</f>
        <v>0</v>
      </c>
      <c r="Q22" s="34">
        <f>SUM(Q12:Q21)</f>
        <v>0</v>
      </c>
      <c r="R22" s="34">
        <f t="shared" ref="R22:AD22" si="23">SUM(R12:R21)</f>
        <v>0</v>
      </c>
      <c r="S22" s="34">
        <f>SUM(S12:S21)</f>
        <v>0</v>
      </c>
      <c r="T22" s="34">
        <f>SUM(T12:T21)</f>
        <v>0</v>
      </c>
      <c r="U22" s="34">
        <f t="shared" si="23"/>
        <v>0</v>
      </c>
      <c r="V22" s="34">
        <f>SUM(V12:V21)</f>
        <v>0</v>
      </c>
      <c r="W22" s="34">
        <f>SUM(W12:W21)</f>
        <v>0</v>
      </c>
      <c r="X22" s="34">
        <f t="shared" si="23"/>
        <v>0</v>
      </c>
      <c r="Y22" s="34">
        <f t="shared" si="23"/>
        <v>0</v>
      </c>
      <c r="Z22" s="35"/>
      <c r="AA22" s="34">
        <f>SUM(AA13:AA21)</f>
        <v>0</v>
      </c>
      <c r="AB22" s="34">
        <f>SUM(AB12:AB21)</f>
        <v>0</v>
      </c>
      <c r="AC22" s="34">
        <f t="shared" si="23"/>
        <v>0</v>
      </c>
      <c r="AD22" s="34">
        <f t="shared" si="23"/>
        <v>0</v>
      </c>
      <c r="AE22" s="35"/>
      <c r="AF22" s="34">
        <f>SUM(AF12:AF21)</f>
        <v>0</v>
      </c>
      <c r="AG22" s="34">
        <f>SUM(AG12:AG21)</f>
        <v>0</v>
      </c>
      <c r="AH22" s="14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</row>
    <row r="23" spans="1:48" ht="30" customHeight="1" x14ac:dyDescent="0.3">
      <c r="A23" s="11"/>
      <c r="B23" s="76" t="s">
        <v>16</v>
      </c>
      <c r="C23" s="122" t="s">
        <v>85</v>
      </c>
      <c r="D23" s="122"/>
      <c r="E23" s="122"/>
      <c r="F23" s="122"/>
      <c r="G23" s="122"/>
      <c r="H23" s="122"/>
      <c r="I23" s="77"/>
      <c r="J23" s="77"/>
      <c r="K23" s="78"/>
      <c r="L23" s="79"/>
      <c r="M23" s="31"/>
      <c r="N23" s="154" t="s">
        <v>77</v>
      </c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</row>
    <row r="24" spans="1:48" ht="30" customHeight="1" x14ac:dyDescent="0.3">
      <c r="A24" s="14"/>
      <c r="B24" s="80">
        <v>1</v>
      </c>
      <c r="C24" s="123" t="s">
        <v>75</v>
      </c>
      <c r="D24" s="123"/>
      <c r="E24" s="123"/>
      <c r="F24" s="123"/>
      <c r="G24" s="123"/>
      <c r="H24" s="123"/>
      <c r="I24" s="82">
        <f>N22</f>
        <v>0</v>
      </c>
      <c r="J24" s="83" t="s">
        <v>39</v>
      </c>
      <c r="K24" s="84"/>
      <c r="L24" s="85"/>
      <c r="M24" s="14"/>
      <c r="N24" s="114" t="s">
        <v>16</v>
      </c>
      <c r="O24" s="113" t="s">
        <v>78</v>
      </c>
      <c r="P24" s="113"/>
      <c r="Q24" s="113"/>
      <c r="R24" s="113"/>
      <c r="S24" s="113"/>
      <c r="T24" s="113" t="s">
        <v>79</v>
      </c>
      <c r="U24" s="113"/>
      <c r="V24" s="113"/>
      <c r="W24" s="113"/>
      <c r="X24" s="113"/>
      <c r="Y24" s="36"/>
      <c r="Z24" s="14"/>
      <c r="AA24" s="14"/>
      <c r="AB24" s="14"/>
      <c r="AC24" s="14"/>
      <c r="AD24" s="14"/>
      <c r="AE24" s="14"/>
      <c r="AF24" s="14"/>
      <c r="AG24" s="14"/>
      <c r="AH24" s="14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</row>
    <row r="25" spans="1:48" ht="30" customHeight="1" x14ac:dyDescent="0.3">
      <c r="A25" s="14"/>
      <c r="B25" s="80">
        <v>2</v>
      </c>
      <c r="C25" s="145" t="s">
        <v>40</v>
      </c>
      <c r="D25" s="145"/>
      <c r="E25" s="145"/>
      <c r="F25" s="145"/>
      <c r="G25" s="145"/>
      <c r="H25" s="145"/>
      <c r="I25" s="82">
        <f>P22</f>
        <v>0</v>
      </c>
      <c r="J25" s="83" t="s">
        <v>39</v>
      </c>
      <c r="K25" s="84"/>
      <c r="L25" s="85"/>
      <c r="M25" s="14"/>
      <c r="N25" s="115"/>
      <c r="O25" s="37" t="s">
        <v>46</v>
      </c>
      <c r="P25" s="38" t="s">
        <v>47</v>
      </c>
      <c r="Q25" s="113" t="s">
        <v>48</v>
      </c>
      <c r="R25" s="113"/>
      <c r="S25" s="38" t="s">
        <v>49</v>
      </c>
      <c r="T25" s="38" t="s">
        <v>46</v>
      </c>
      <c r="U25" s="38" t="s">
        <v>47</v>
      </c>
      <c r="V25" s="113" t="s">
        <v>48</v>
      </c>
      <c r="W25" s="113"/>
      <c r="X25" s="39" t="s">
        <v>49</v>
      </c>
      <c r="Z25" s="14"/>
      <c r="AA25" s="14"/>
      <c r="AB25" s="14"/>
      <c r="AC25" s="14"/>
      <c r="AD25" s="14"/>
      <c r="AE25" s="14"/>
      <c r="AF25" s="14"/>
      <c r="AG25" s="14"/>
      <c r="AH25" s="14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</row>
    <row r="26" spans="1:48" ht="30" customHeight="1" thickBot="1" x14ac:dyDescent="0.35">
      <c r="A26" s="14"/>
      <c r="B26" s="80">
        <v>3</v>
      </c>
      <c r="C26" s="123" t="s">
        <v>41</v>
      </c>
      <c r="D26" s="123"/>
      <c r="E26" s="123"/>
      <c r="F26" s="123"/>
      <c r="G26" s="123"/>
      <c r="H26" s="123"/>
      <c r="I26" s="40" t="str">
        <f>IFERROR(O22*100,"")</f>
        <v/>
      </c>
      <c r="J26" s="83" t="s">
        <v>34</v>
      </c>
      <c r="K26" s="84"/>
      <c r="L26" s="85"/>
      <c r="M26" s="14"/>
      <c r="N26" s="41">
        <v>1</v>
      </c>
      <c r="O26" s="42" t="s">
        <v>50</v>
      </c>
      <c r="P26" s="41">
        <v>1.1000000000000001</v>
      </c>
      <c r="Q26" s="43">
        <v>55.39</v>
      </c>
      <c r="R26" s="44" t="s">
        <v>51</v>
      </c>
      <c r="S26" s="45">
        <f>Q26/1000*3.6/1000</f>
        <v>1.99404E-4</v>
      </c>
      <c r="T26" s="41" t="s">
        <v>50</v>
      </c>
      <c r="U26" s="41">
        <v>1.1000000000000001</v>
      </c>
      <c r="V26" s="46">
        <v>55.39</v>
      </c>
      <c r="W26" s="47" t="s">
        <v>51</v>
      </c>
      <c r="X26" s="45">
        <f>V26/1000*3.6/1000</f>
        <v>1.99404E-4</v>
      </c>
      <c r="Z26" s="14"/>
      <c r="AA26" s="14"/>
      <c r="AB26" s="14"/>
      <c r="AC26" s="14"/>
      <c r="AD26" s="14"/>
      <c r="AE26" s="14"/>
      <c r="AF26" s="14"/>
      <c r="AG26" s="14"/>
      <c r="AH26" s="14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</row>
    <row r="27" spans="1:48" ht="30" customHeight="1" thickBot="1" x14ac:dyDescent="0.35">
      <c r="A27" s="11"/>
      <c r="B27" s="119" t="s">
        <v>8</v>
      </c>
      <c r="C27" s="120"/>
      <c r="D27" s="120"/>
      <c r="E27" s="120"/>
      <c r="F27" s="120"/>
      <c r="G27" s="120"/>
      <c r="H27" s="120"/>
      <c r="I27" s="120"/>
      <c r="J27" s="120"/>
      <c r="K27" s="120"/>
      <c r="L27" s="121"/>
      <c r="M27" s="31"/>
      <c r="N27" s="41">
        <v>2</v>
      </c>
      <c r="O27" s="42" t="s">
        <v>52</v>
      </c>
      <c r="P27" s="41">
        <v>1.1000000000000001</v>
      </c>
      <c r="Q27" s="43">
        <v>63.1</v>
      </c>
      <c r="R27" s="44" t="s">
        <v>51</v>
      </c>
      <c r="S27" s="45">
        <f t="shared" ref="S27:S30" si="24">Q27/1000*3.6/1000</f>
        <v>2.2716000000000004E-4</v>
      </c>
      <c r="T27" s="41" t="s">
        <v>52</v>
      </c>
      <c r="U27" s="41">
        <v>1.1000000000000001</v>
      </c>
      <c r="V27" s="46">
        <v>63.1</v>
      </c>
      <c r="W27" s="47" t="s">
        <v>51</v>
      </c>
      <c r="X27" s="45">
        <f>V27/1000*3.6/1000</f>
        <v>2.2716000000000004E-4</v>
      </c>
      <c r="Z27" s="14"/>
      <c r="AA27" s="14"/>
      <c r="AB27" s="14"/>
      <c r="AC27" s="14"/>
      <c r="AD27" s="14"/>
      <c r="AE27" s="14"/>
      <c r="AF27" s="14"/>
      <c r="AG27" s="14"/>
      <c r="AH27" s="14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</row>
    <row r="28" spans="1:48" ht="30" customHeight="1" thickBot="1" x14ac:dyDescent="0.35">
      <c r="A28" s="19"/>
      <c r="B28" s="70" t="s">
        <v>38</v>
      </c>
      <c r="C28" s="117" t="s">
        <v>42</v>
      </c>
      <c r="D28" s="117"/>
      <c r="E28" s="117" t="s">
        <v>31</v>
      </c>
      <c r="F28" s="117"/>
      <c r="G28" s="117" t="s">
        <v>32</v>
      </c>
      <c r="H28" s="117"/>
      <c r="I28" s="117" t="s">
        <v>33</v>
      </c>
      <c r="J28" s="117"/>
      <c r="K28" s="117" t="s">
        <v>35</v>
      </c>
      <c r="L28" s="118"/>
      <c r="M28" s="25"/>
      <c r="N28" s="41">
        <v>3</v>
      </c>
      <c r="O28" s="48" t="s">
        <v>53</v>
      </c>
      <c r="P28" s="49">
        <v>1.1000000000000001</v>
      </c>
      <c r="Q28" s="50">
        <v>77.75</v>
      </c>
      <c r="R28" s="51" t="s">
        <v>51</v>
      </c>
      <c r="S28" s="45">
        <f t="shared" si="24"/>
        <v>2.7989999999999997E-4</v>
      </c>
      <c r="T28" s="49" t="s">
        <v>53</v>
      </c>
      <c r="U28" s="41">
        <v>1.1000000000000001</v>
      </c>
      <c r="V28" s="52">
        <v>77.75</v>
      </c>
      <c r="W28" s="53" t="s">
        <v>51</v>
      </c>
      <c r="X28" s="45">
        <f>V28/1000*3.6/1000</f>
        <v>2.7989999999999997E-4</v>
      </c>
      <c r="Z28" s="14"/>
      <c r="AA28" s="14"/>
      <c r="AB28" s="14"/>
      <c r="AC28" s="14"/>
      <c r="AD28" s="14"/>
      <c r="AE28" s="14"/>
      <c r="AF28" s="14"/>
      <c r="AG28" s="14"/>
      <c r="AH28" s="14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</row>
    <row r="29" spans="1:48" ht="30" customHeight="1" thickBot="1" x14ac:dyDescent="0.35">
      <c r="A29" s="14"/>
      <c r="B29" s="70">
        <v>1</v>
      </c>
      <c r="C29" s="116" t="s">
        <v>43</v>
      </c>
      <c r="D29" s="116"/>
      <c r="E29" s="86">
        <f>Q22/1000*3.6</f>
        <v>0</v>
      </c>
      <c r="F29" s="81" t="s">
        <v>36</v>
      </c>
      <c r="G29" s="86">
        <f>T22/1000*3.6</f>
        <v>0</v>
      </c>
      <c r="H29" s="81" t="s">
        <v>36</v>
      </c>
      <c r="I29" s="10">
        <f>W22/1000*3.6</f>
        <v>0</v>
      </c>
      <c r="J29" s="54" t="s">
        <v>36</v>
      </c>
      <c r="K29" s="87" t="str">
        <f>IFERROR((I29/E29)*100,"")</f>
        <v/>
      </c>
      <c r="L29" s="79" t="s">
        <v>34</v>
      </c>
      <c r="M29" s="31"/>
      <c r="N29" s="41">
        <v>4</v>
      </c>
      <c r="O29" s="55" t="s">
        <v>54</v>
      </c>
      <c r="P29" s="49">
        <v>1.1000000000000001</v>
      </c>
      <c r="Q29" s="50">
        <v>94.25</v>
      </c>
      <c r="R29" s="51" t="s">
        <v>51</v>
      </c>
      <c r="S29" s="45">
        <f t="shared" si="24"/>
        <v>3.3930000000000001E-4</v>
      </c>
      <c r="T29" s="49" t="s">
        <v>55</v>
      </c>
      <c r="U29" s="41">
        <v>0.8</v>
      </c>
      <c r="V29" s="43">
        <v>94.81</v>
      </c>
      <c r="W29" s="44" t="s">
        <v>51</v>
      </c>
      <c r="X29" s="45">
        <f>V29/1000*3.6/1000</f>
        <v>3.4131599999999998E-4</v>
      </c>
      <c r="Z29" s="14"/>
      <c r="AA29" s="14"/>
      <c r="AB29" s="14"/>
      <c r="AC29" s="14"/>
      <c r="AD29" s="14"/>
      <c r="AE29" s="14"/>
      <c r="AF29" s="14"/>
      <c r="AG29" s="14"/>
      <c r="AH29" s="14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</row>
    <row r="30" spans="1:48" ht="30" customHeight="1" x14ac:dyDescent="0.3">
      <c r="A30" s="14"/>
      <c r="B30" s="70">
        <v>2</v>
      </c>
      <c r="C30" s="116" t="s">
        <v>44</v>
      </c>
      <c r="D30" s="116"/>
      <c r="E30" s="86">
        <f>X22/1000*3.6</f>
        <v>0</v>
      </c>
      <c r="F30" s="81" t="s">
        <v>36</v>
      </c>
      <c r="G30" s="86">
        <f>E30-I30</f>
        <v>0</v>
      </c>
      <c r="H30" s="81" t="s">
        <v>36</v>
      </c>
      <c r="I30" s="88">
        <f>AB22/1000*3.6</f>
        <v>0</v>
      </c>
      <c r="J30" s="78" t="s">
        <v>36</v>
      </c>
      <c r="K30" s="87" t="str">
        <f>IFERROR((I30/E30)*100,"")</f>
        <v/>
      </c>
      <c r="L30" s="79" t="s">
        <v>34</v>
      </c>
      <c r="M30" s="31"/>
      <c r="N30" s="41">
        <v>5</v>
      </c>
      <c r="O30" s="48" t="s">
        <v>55</v>
      </c>
      <c r="P30" s="49">
        <v>0.8</v>
      </c>
      <c r="Q30" s="50">
        <v>94.81</v>
      </c>
      <c r="R30" s="51" t="s">
        <v>51</v>
      </c>
      <c r="S30" s="45">
        <f t="shared" si="24"/>
        <v>3.4131599999999998E-4</v>
      </c>
      <c r="T30" s="49" t="s">
        <v>56</v>
      </c>
      <c r="U30" s="41">
        <v>2.5</v>
      </c>
      <c r="V30" s="43">
        <v>0.70799999999999996</v>
      </c>
      <c r="W30" s="44" t="s">
        <v>57</v>
      </c>
      <c r="X30" s="45">
        <f>V30/1000</f>
        <v>7.0799999999999997E-4</v>
      </c>
      <c r="Z30" s="14"/>
      <c r="AA30" s="14"/>
      <c r="AB30" s="14"/>
      <c r="AC30" s="14"/>
      <c r="AD30" s="14"/>
      <c r="AE30" s="14"/>
      <c r="AF30" s="14"/>
      <c r="AG30" s="14"/>
      <c r="AH30" s="14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</row>
    <row r="31" spans="1:48" ht="30" customHeight="1" x14ac:dyDescent="0.3">
      <c r="A31" s="14"/>
      <c r="B31" s="70">
        <v>3</v>
      </c>
      <c r="C31" s="116" t="s">
        <v>45</v>
      </c>
      <c r="D31" s="116"/>
      <c r="E31" s="86">
        <f>AC22</f>
        <v>0</v>
      </c>
      <c r="F31" s="81" t="s">
        <v>37</v>
      </c>
      <c r="G31" s="86">
        <f>E31-I31</f>
        <v>0</v>
      </c>
      <c r="H31" s="81" t="s">
        <v>37</v>
      </c>
      <c r="I31" s="88">
        <f>IF(AG22&lt;0,0,AG22)</f>
        <v>0</v>
      </c>
      <c r="J31" s="78" t="s">
        <v>37</v>
      </c>
      <c r="K31" s="87" t="str">
        <f>IFERROR((I31/E31)*100,"")</f>
        <v/>
      </c>
      <c r="L31" s="79" t="s">
        <v>34</v>
      </c>
      <c r="M31" s="31"/>
      <c r="N31" s="41">
        <v>6</v>
      </c>
      <c r="O31" s="48" t="s">
        <v>56</v>
      </c>
      <c r="P31" s="49">
        <v>2.5</v>
      </c>
      <c r="Q31" s="50">
        <v>0.70799999999999996</v>
      </c>
      <c r="R31" s="51" t="s">
        <v>57</v>
      </c>
      <c r="S31" s="45">
        <f>Q31/1000</f>
        <v>7.0799999999999997E-4</v>
      </c>
      <c r="T31" s="56" t="s">
        <v>58</v>
      </c>
      <c r="U31" s="41">
        <f>2.5/3</f>
        <v>0.83333333333333337</v>
      </c>
      <c r="V31" s="43">
        <v>0.70799999999999996</v>
      </c>
      <c r="W31" s="44" t="s">
        <v>57</v>
      </c>
      <c r="X31" s="45">
        <f>V31/1000</f>
        <v>7.0799999999999997E-4</v>
      </c>
      <c r="Z31" s="14"/>
      <c r="AA31" s="14"/>
      <c r="AB31" s="14"/>
      <c r="AC31" s="14"/>
      <c r="AD31" s="14"/>
      <c r="AE31" s="14"/>
      <c r="AF31" s="14"/>
      <c r="AG31" s="14"/>
      <c r="AH31" s="14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</row>
    <row r="32" spans="1:48" ht="30" customHeight="1" x14ac:dyDescent="0.3">
      <c r="A32" s="14"/>
      <c r="B32" s="124" t="s">
        <v>71</v>
      </c>
      <c r="C32" s="125"/>
      <c r="D32" s="125"/>
      <c r="E32" s="125"/>
      <c r="F32" s="125"/>
      <c r="G32" s="125"/>
      <c r="H32" s="125" t="s">
        <v>72</v>
      </c>
      <c r="I32" s="125"/>
      <c r="J32" s="125"/>
      <c r="K32" s="125"/>
      <c r="L32" s="128"/>
      <c r="M32" s="25"/>
      <c r="N32" s="101"/>
      <c r="O32" s="102"/>
      <c r="P32" s="102"/>
      <c r="Q32" s="102"/>
      <c r="R32" s="102"/>
      <c r="S32" s="102"/>
      <c r="T32" s="102"/>
      <c r="U32" s="102"/>
      <c r="V32" s="102"/>
      <c r="W32" s="102"/>
      <c r="X32" s="103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</row>
    <row r="33" spans="1:48" ht="30" customHeight="1" x14ac:dyDescent="0.3">
      <c r="A33" s="14"/>
      <c r="B33" s="124"/>
      <c r="C33" s="125"/>
      <c r="D33" s="125"/>
      <c r="E33" s="125"/>
      <c r="F33" s="125"/>
      <c r="G33" s="125"/>
      <c r="H33" s="125"/>
      <c r="I33" s="125"/>
      <c r="J33" s="125"/>
      <c r="K33" s="125"/>
      <c r="L33" s="128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</row>
    <row r="34" spans="1:48" ht="30" customHeight="1" thickBot="1" x14ac:dyDescent="0.35">
      <c r="A34" s="14"/>
      <c r="B34" s="126"/>
      <c r="C34" s="127"/>
      <c r="D34" s="127"/>
      <c r="E34" s="127"/>
      <c r="F34" s="127"/>
      <c r="G34" s="127"/>
      <c r="H34" s="127"/>
      <c r="I34" s="127"/>
      <c r="J34" s="127"/>
      <c r="K34" s="127"/>
      <c r="L34" s="129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</row>
    <row r="35" spans="1:48" ht="30" customHeight="1" x14ac:dyDescent="0.3">
      <c r="A35" s="14"/>
      <c r="B35" s="22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AD35" s="14"/>
      <c r="AE35" s="14"/>
      <c r="AF35" s="14"/>
      <c r="AG35" s="14"/>
      <c r="AH35" s="14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</row>
    <row r="36" spans="1:48" ht="30" customHeight="1" x14ac:dyDescent="0.3">
      <c r="A36" s="14"/>
      <c r="B36" s="109" t="s">
        <v>111</v>
      </c>
      <c r="C36" s="110"/>
      <c r="D36" s="110"/>
      <c r="E36" s="110"/>
      <c r="F36" s="110"/>
      <c r="G36" s="110"/>
      <c r="H36" s="111"/>
      <c r="I36" s="57"/>
      <c r="J36" s="106" t="s">
        <v>82</v>
      </c>
      <c r="K36" s="107"/>
      <c r="L36" s="107"/>
      <c r="M36" s="107"/>
      <c r="N36" s="107"/>
      <c r="O36" s="107"/>
      <c r="P36" s="107"/>
      <c r="Q36" s="107"/>
      <c r="R36" s="108"/>
      <c r="S36" s="58"/>
      <c r="T36" s="99" t="s">
        <v>91</v>
      </c>
      <c r="U36" s="99"/>
      <c r="V36" s="99"/>
      <c r="W36" s="99"/>
      <c r="X36" s="14"/>
      <c r="Y36" s="14"/>
      <c r="Z36" s="14"/>
      <c r="AA36" s="14"/>
      <c r="AB36" s="14"/>
      <c r="AC36" s="14"/>
      <c r="AM36" s="15"/>
      <c r="AN36" s="15"/>
      <c r="AO36" s="15"/>
      <c r="AP36" s="15"/>
      <c r="AQ36" s="15"/>
      <c r="AR36" s="15"/>
      <c r="AS36" s="15"/>
      <c r="AT36" s="15"/>
      <c r="AU36" s="15"/>
      <c r="AV36" s="15"/>
    </row>
    <row r="37" spans="1:48" ht="39.9" customHeight="1" x14ac:dyDescent="0.3">
      <c r="A37" s="14"/>
      <c r="B37" s="112" t="s">
        <v>16</v>
      </c>
      <c r="C37" s="92" t="s">
        <v>30</v>
      </c>
      <c r="D37" s="93"/>
      <c r="E37" s="94"/>
      <c r="F37" s="112" t="s">
        <v>86</v>
      </c>
      <c r="G37" s="112"/>
      <c r="H37" s="112"/>
      <c r="I37" s="57"/>
      <c r="J37" s="104" t="s">
        <v>16</v>
      </c>
      <c r="K37" s="92" t="s">
        <v>29</v>
      </c>
      <c r="L37" s="93"/>
      <c r="M37" s="94"/>
      <c r="N37" s="89" t="s">
        <v>28</v>
      </c>
      <c r="O37" s="90"/>
      <c r="P37" s="91"/>
      <c r="Q37" s="104" t="s">
        <v>83</v>
      </c>
      <c r="R37" s="104" t="s">
        <v>66</v>
      </c>
      <c r="S37" s="58"/>
      <c r="T37" s="100"/>
      <c r="U37" s="100"/>
      <c r="V37" s="100"/>
      <c r="W37" s="100"/>
      <c r="Y37" s="98" t="s">
        <v>81</v>
      </c>
      <c r="Z37" s="98"/>
      <c r="AA37" s="98"/>
      <c r="AB37" s="98"/>
      <c r="AC37" s="59"/>
      <c r="AM37" s="15"/>
      <c r="AN37" s="15"/>
      <c r="AO37" s="15"/>
      <c r="AP37" s="15"/>
      <c r="AQ37" s="15"/>
      <c r="AR37" s="15"/>
      <c r="AS37" s="15"/>
      <c r="AT37" s="15"/>
      <c r="AU37" s="15"/>
      <c r="AV37" s="15"/>
    </row>
    <row r="38" spans="1:48" ht="64.5" customHeight="1" x14ac:dyDescent="0.3">
      <c r="A38" s="14"/>
      <c r="B38" s="112"/>
      <c r="C38" s="95"/>
      <c r="D38" s="96"/>
      <c r="E38" s="97"/>
      <c r="F38" s="26" t="str">
        <f>O3</f>
        <v>budynek mieszkalny wielorodzinny</v>
      </c>
      <c r="G38" s="26" t="str">
        <f>O4</f>
        <v>budynek użyteczności publicznej - pozostałe</v>
      </c>
      <c r="H38" s="26" t="str">
        <f>O5</f>
        <v>budynek użyteczności publicznej - opieki zdrowotnej</v>
      </c>
      <c r="I38" s="57"/>
      <c r="J38" s="105"/>
      <c r="K38" s="95"/>
      <c r="L38" s="96"/>
      <c r="M38" s="97"/>
      <c r="N38" s="26" t="str">
        <f>O3</f>
        <v>budynek mieszkalny wielorodzinny</v>
      </c>
      <c r="O38" s="26" t="str">
        <f>O4</f>
        <v>budynek użyteczności publicznej - pozostałe</v>
      </c>
      <c r="P38" s="26" t="str">
        <f>O5</f>
        <v>budynek użyteczności publicznej - opieki zdrowotnej</v>
      </c>
      <c r="Q38" s="105"/>
      <c r="R38" s="105"/>
      <c r="S38" s="58"/>
      <c r="T38" s="18" t="s">
        <v>67</v>
      </c>
      <c r="U38" s="26" t="str">
        <f>O3</f>
        <v>budynek mieszkalny wielorodzinny</v>
      </c>
      <c r="V38" s="26" t="str">
        <f>O4</f>
        <v>budynek użyteczności publicznej - pozostałe</v>
      </c>
      <c r="W38" s="26" t="str">
        <f>O5</f>
        <v>budynek użyteczności publicznej - opieki zdrowotnej</v>
      </c>
      <c r="Y38" s="49" t="s">
        <v>68</v>
      </c>
      <c r="Z38" s="49" t="str">
        <f>O3</f>
        <v>budynek mieszkalny wielorodzinny</v>
      </c>
      <c r="AA38" s="49" t="str">
        <f>O4</f>
        <v>budynek użyteczności publicznej - pozostałe</v>
      </c>
      <c r="AB38" s="49" t="str">
        <f>O5</f>
        <v>budynek użyteczności publicznej - opieki zdrowotnej</v>
      </c>
      <c r="AM38" s="15"/>
      <c r="AN38" s="15"/>
      <c r="AO38" s="15"/>
      <c r="AP38" s="15"/>
      <c r="AQ38" s="15"/>
      <c r="AR38" s="15"/>
      <c r="AS38" s="15"/>
      <c r="AT38" s="15"/>
      <c r="AU38" s="15"/>
      <c r="AV38" s="15"/>
    </row>
    <row r="39" spans="1:48" ht="30" customHeight="1" x14ac:dyDescent="0.3">
      <c r="A39" s="14"/>
      <c r="B39" s="26">
        <v>1</v>
      </c>
      <c r="C39" s="112" t="s">
        <v>20</v>
      </c>
      <c r="D39" s="112"/>
      <c r="E39" s="112"/>
      <c r="F39" s="26">
        <v>300</v>
      </c>
      <c r="G39" s="26">
        <v>350</v>
      </c>
      <c r="H39" s="26">
        <v>650</v>
      </c>
      <c r="I39" s="57"/>
      <c r="J39" s="26">
        <v>1</v>
      </c>
      <c r="K39" s="89" t="s">
        <v>24</v>
      </c>
      <c r="L39" s="90"/>
      <c r="M39" s="91"/>
      <c r="N39" s="26">
        <v>125</v>
      </c>
      <c r="O39" s="26">
        <v>187.5</v>
      </c>
      <c r="P39" s="26">
        <v>187.5</v>
      </c>
      <c r="Q39" s="60">
        <v>0.3</v>
      </c>
      <c r="R39" s="60">
        <v>0.28999999999999998</v>
      </c>
      <c r="S39" s="58"/>
      <c r="T39" s="26" t="s">
        <v>87</v>
      </c>
      <c r="U39" s="61">
        <v>0</v>
      </c>
      <c r="V39" s="61">
        <v>0.2</v>
      </c>
      <c r="W39" s="61">
        <v>0.2</v>
      </c>
      <c r="Y39" s="41" t="s">
        <v>63</v>
      </c>
      <c r="Z39" s="62">
        <v>10</v>
      </c>
      <c r="AA39" s="62">
        <v>20</v>
      </c>
      <c r="AB39" s="62">
        <v>30</v>
      </c>
      <c r="AM39" s="15"/>
      <c r="AN39" s="15"/>
      <c r="AO39" s="15"/>
      <c r="AP39" s="15"/>
      <c r="AQ39" s="15"/>
      <c r="AR39" s="15"/>
      <c r="AS39" s="15"/>
      <c r="AT39" s="15"/>
      <c r="AU39" s="15"/>
      <c r="AV39" s="15"/>
    </row>
    <row r="40" spans="1:48" ht="30" customHeight="1" x14ac:dyDescent="0.3">
      <c r="A40" s="14"/>
      <c r="B40" s="26">
        <v>2</v>
      </c>
      <c r="C40" s="112" t="s">
        <v>21</v>
      </c>
      <c r="D40" s="112"/>
      <c r="E40" s="112"/>
      <c r="F40" s="26">
        <v>250</v>
      </c>
      <c r="G40" s="26">
        <v>300</v>
      </c>
      <c r="H40" s="26">
        <v>550</v>
      </c>
      <c r="I40" s="57"/>
      <c r="J40" s="26">
        <v>2</v>
      </c>
      <c r="K40" s="89" t="s">
        <v>25</v>
      </c>
      <c r="L40" s="90"/>
      <c r="M40" s="91"/>
      <c r="N40" s="26">
        <v>250</v>
      </c>
      <c r="O40" s="26">
        <v>500</v>
      </c>
      <c r="P40" s="26">
        <v>500</v>
      </c>
      <c r="Q40" s="60">
        <v>0.3</v>
      </c>
      <c r="R40" s="60">
        <v>0.28999999999999998</v>
      </c>
      <c r="S40" s="58"/>
      <c r="T40" s="26" t="s">
        <v>88</v>
      </c>
      <c r="U40" s="61">
        <v>1</v>
      </c>
      <c r="V40" s="61">
        <v>0.8</v>
      </c>
      <c r="W40" s="61">
        <v>0.8</v>
      </c>
      <c r="Y40" s="41" t="s">
        <v>64</v>
      </c>
      <c r="Z40" s="62">
        <v>0</v>
      </c>
      <c r="AA40" s="62">
        <v>0</v>
      </c>
      <c r="AB40" s="62">
        <v>0</v>
      </c>
      <c r="AM40" s="15"/>
      <c r="AN40" s="15"/>
      <c r="AO40" s="15"/>
      <c r="AP40" s="15"/>
      <c r="AQ40" s="15"/>
      <c r="AR40" s="15"/>
      <c r="AS40" s="15"/>
      <c r="AT40" s="15"/>
      <c r="AU40" s="15"/>
      <c r="AV40" s="15"/>
    </row>
    <row r="41" spans="1:48" ht="30" customHeight="1" x14ac:dyDescent="0.3">
      <c r="A41" s="14"/>
      <c r="B41" s="26">
        <v>3</v>
      </c>
      <c r="C41" s="112" t="s">
        <v>22</v>
      </c>
      <c r="D41" s="112"/>
      <c r="E41" s="112"/>
      <c r="F41" s="26">
        <v>200</v>
      </c>
      <c r="G41" s="26">
        <v>250</v>
      </c>
      <c r="H41" s="26">
        <v>450</v>
      </c>
      <c r="I41" s="57"/>
      <c r="J41" s="26">
        <v>3</v>
      </c>
      <c r="K41" s="89" t="s">
        <v>26</v>
      </c>
      <c r="L41" s="90"/>
      <c r="M41" s="91"/>
      <c r="N41" s="26">
        <v>500</v>
      </c>
      <c r="O41" s="26">
        <v>1125</v>
      </c>
      <c r="P41" s="26">
        <v>1125</v>
      </c>
      <c r="Q41" s="60">
        <v>0.45</v>
      </c>
      <c r="R41" s="60">
        <v>0.39</v>
      </c>
      <c r="S41" s="58"/>
      <c r="T41" s="26" t="s">
        <v>90</v>
      </c>
      <c r="U41" s="63">
        <f>U43*U40</f>
        <v>85</v>
      </c>
      <c r="V41" s="63">
        <v>75</v>
      </c>
      <c r="W41" s="63">
        <v>225</v>
      </c>
      <c r="AM41" s="15"/>
      <c r="AN41" s="15"/>
      <c r="AO41" s="15"/>
      <c r="AP41" s="15"/>
      <c r="AQ41" s="15"/>
      <c r="AR41" s="15"/>
      <c r="AS41" s="15"/>
      <c r="AT41" s="15"/>
      <c r="AU41" s="15"/>
      <c r="AV41" s="15"/>
    </row>
    <row r="42" spans="1:48" ht="30" customHeight="1" x14ac:dyDescent="0.3">
      <c r="A42" s="14"/>
      <c r="B42" s="26">
        <v>4</v>
      </c>
      <c r="C42" s="112" t="s">
        <v>23</v>
      </c>
      <c r="D42" s="112"/>
      <c r="E42" s="112"/>
      <c r="F42" s="26">
        <v>150</v>
      </c>
      <c r="G42" s="26">
        <v>200</v>
      </c>
      <c r="H42" s="26">
        <v>350</v>
      </c>
      <c r="I42" s="57"/>
      <c r="J42" s="26">
        <v>4</v>
      </c>
      <c r="K42" s="89" t="s">
        <v>27</v>
      </c>
      <c r="L42" s="90"/>
      <c r="M42" s="91"/>
      <c r="N42" s="26">
        <v>750</v>
      </c>
      <c r="O42" s="26">
        <v>1500</v>
      </c>
      <c r="P42" s="26">
        <v>1500</v>
      </c>
      <c r="Q42" s="60">
        <v>0.6</v>
      </c>
      <c r="R42" s="60">
        <v>0.49</v>
      </c>
      <c r="S42" s="58"/>
      <c r="T42" s="26" t="s">
        <v>89</v>
      </c>
      <c r="U42" s="63">
        <v>0</v>
      </c>
      <c r="V42" s="63">
        <v>30</v>
      </c>
      <c r="W42" s="63">
        <v>30</v>
      </c>
      <c r="AM42" s="15"/>
      <c r="AN42" s="15"/>
      <c r="AO42" s="15"/>
      <c r="AP42" s="15"/>
      <c r="AQ42" s="15"/>
      <c r="AR42" s="15"/>
      <c r="AS42" s="15"/>
      <c r="AT42" s="15"/>
      <c r="AU42" s="15"/>
      <c r="AV42" s="15"/>
    </row>
    <row r="43" spans="1:48" ht="30" customHeight="1" x14ac:dyDescent="0.3">
      <c r="A43" s="14"/>
      <c r="B43" s="101"/>
      <c r="C43" s="102"/>
      <c r="D43" s="102"/>
      <c r="E43" s="102"/>
      <c r="F43" s="102"/>
      <c r="G43" s="102"/>
      <c r="H43" s="103"/>
      <c r="I43" s="57"/>
      <c r="J43" s="64"/>
      <c r="K43" s="65"/>
      <c r="L43" s="65"/>
      <c r="M43" s="65"/>
      <c r="N43" s="65"/>
      <c r="O43" s="65"/>
      <c r="P43" s="65"/>
      <c r="Q43" s="65"/>
      <c r="R43" s="66"/>
      <c r="S43" s="58"/>
      <c r="T43" s="38" t="s">
        <v>17</v>
      </c>
      <c r="U43" s="67">
        <v>85</v>
      </c>
      <c r="V43" s="67">
        <f>V41+V42</f>
        <v>105</v>
      </c>
      <c r="W43" s="67">
        <f>W41+W42</f>
        <v>255</v>
      </c>
      <c r="AM43" s="15"/>
      <c r="AN43" s="15"/>
      <c r="AO43" s="15"/>
      <c r="AP43" s="15"/>
      <c r="AQ43" s="15"/>
      <c r="AR43" s="15"/>
      <c r="AS43" s="15"/>
      <c r="AT43" s="15"/>
      <c r="AU43" s="15"/>
      <c r="AV43" s="15"/>
    </row>
    <row r="44" spans="1:48" ht="30" customHeight="1" x14ac:dyDescent="0.3">
      <c r="A44" s="14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14"/>
      <c r="S44" s="14"/>
      <c r="T44" s="14"/>
      <c r="AD44" s="14"/>
      <c r="AE44" s="14"/>
      <c r="AF44" s="14"/>
      <c r="AG44" s="14"/>
      <c r="AH44" s="14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</row>
    <row r="45" spans="1:48" ht="39.9" customHeight="1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</row>
    <row r="46" spans="1:48" ht="39.9" customHeight="1" x14ac:dyDescent="0.3">
      <c r="A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</row>
    <row r="47" spans="1:48" ht="75" customHeight="1" x14ac:dyDescent="0.3">
      <c r="A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</row>
    <row r="48" spans="1:48" ht="39.9" customHeight="1" x14ac:dyDescent="0.3">
      <c r="A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</row>
    <row r="49" spans="1:48" ht="39.9" customHeight="1" x14ac:dyDescent="0.3">
      <c r="A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</row>
    <row r="50" spans="1:48" ht="39.9" customHeight="1" x14ac:dyDescent="0.3">
      <c r="A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</row>
    <row r="51" spans="1:48" ht="39.9" customHeight="1" x14ac:dyDescent="0.3">
      <c r="A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</row>
    <row r="52" spans="1:48" ht="39.9" customHeight="1" x14ac:dyDescent="0.3">
      <c r="A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</row>
    <row r="53" spans="1:48" ht="39.9" customHeight="1" x14ac:dyDescent="0.3">
      <c r="A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</row>
    <row r="54" spans="1:48" ht="75" customHeight="1" x14ac:dyDescent="0.3">
      <c r="A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</row>
    <row r="55" spans="1:48" ht="30" customHeight="1" x14ac:dyDescent="0.3">
      <c r="A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</row>
    <row r="56" spans="1:48" ht="30" customHeight="1" x14ac:dyDescent="0.3">
      <c r="A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</row>
  </sheetData>
  <sheetProtection algorithmName="SHA-512" hashValue="yyCRvSEuk2So6j7OGwnrB06CCJbNm3Oq9bVEGucprKIQi+FxoijC3/BGeCt2QhQRI3ZbF9qM5YwVonrEyamoAg==" saltValue="kngkydd8V/hWlpwViuY8Og==" spinCount="100000" sheet="1" formatCells="0" formatColumns="0" formatRows="0"/>
  <mergeCells count="81">
    <mergeCell ref="N2:Q2"/>
    <mergeCell ref="O3:Q3"/>
    <mergeCell ref="O4:Q4"/>
    <mergeCell ref="O5:Q5"/>
    <mergeCell ref="Q10:W10"/>
    <mergeCell ref="N23:X23"/>
    <mergeCell ref="C6:D6"/>
    <mergeCell ref="C7:D7"/>
    <mergeCell ref="E4:L4"/>
    <mergeCell ref="E5:L5"/>
    <mergeCell ref="E6:L6"/>
    <mergeCell ref="N10:P10"/>
    <mergeCell ref="B2:L2"/>
    <mergeCell ref="B22:L22"/>
    <mergeCell ref="C42:E42"/>
    <mergeCell ref="C41:E41"/>
    <mergeCell ref="C40:E40"/>
    <mergeCell ref="C39:E39"/>
    <mergeCell ref="C24:H24"/>
    <mergeCell ref="C25:H25"/>
    <mergeCell ref="H7:I7"/>
    <mergeCell ref="E7:G7"/>
    <mergeCell ref="B8:L8"/>
    <mergeCell ref="B10:F10"/>
    <mergeCell ref="C15:D15"/>
    <mergeCell ref="C16:D16"/>
    <mergeCell ref="C17:D17"/>
    <mergeCell ref="C18:D18"/>
    <mergeCell ref="K41:M41"/>
    <mergeCell ref="K42:M42"/>
    <mergeCell ref="J7:L7"/>
    <mergeCell ref="B9:L9"/>
    <mergeCell ref="B3:L3"/>
    <mergeCell ref="C19:D19"/>
    <mergeCell ref="C12:D12"/>
    <mergeCell ref="C13:D13"/>
    <mergeCell ref="C14:D14"/>
    <mergeCell ref="G10:H10"/>
    <mergeCell ref="I10:L10"/>
    <mergeCell ref="C11:D11"/>
    <mergeCell ref="C20:D20"/>
    <mergeCell ref="C21:D21"/>
    <mergeCell ref="C4:D4"/>
    <mergeCell ref="C5:D5"/>
    <mergeCell ref="I28:J28"/>
    <mergeCell ref="E28:F28"/>
    <mergeCell ref="G28:H28"/>
    <mergeCell ref="C29:D29"/>
    <mergeCell ref="B37:B38"/>
    <mergeCell ref="C30:D30"/>
    <mergeCell ref="F37:H37"/>
    <mergeCell ref="B32:G34"/>
    <mergeCell ref="H32:L34"/>
    <mergeCell ref="B43:H43"/>
    <mergeCell ref="B36:H36"/>
    <mergeCell ref="AC10:AG10"/>
    <mergeCell ref="N9:AG9"/>
    <mergeCell ref="T24:X24"/>
    <mergeCell ref="V25:W25"/>
    <mergeCell ref="O24:S24"/>
    <mergeCell ref="N24:N25"/>
    <mergeCell ref="C31:D31"/>
    <mergeCell ref="C28:D28"/>
    <mergeCell ref="K28:L28"/>
    <mergeCell ref="X10:AB10"/>
    <mergeCell ref="Q25:R25"/>
    <mergeCell ref="B27:L27"/>
    <mergeCell ref="C23:H23"/>
    <mergeCell ref="C26:H26"/>
    <mergeCell ref="N32:X32"/>
    <mergeCell ref="J37:J38"/>
    <mergeCell ref="C37:E38"/>
    <mergeCell ref="Q37:Q38"/>
    <mergeCell ref="R37:R38"/>
    <mergeCell ref="J36:R36"/>
    <mergeCell ref="K39:M39"/>
    <mergeCell ref="K40:M40"/>
    <mergeCell ref="K37:M38"/>
    <mergeCell ref="N37:P37"/>
    <mergeCell ref="Y37:AB37"/>
    <mergeCell ref="T36:W37"/>
  </mergeCells>
  <dataValidations count="6">
    <dataValidation type="list" allowBlank="1" showInputMessage="1" showErrorMessage="1" prompt="wybierz z listy rozwijanej" sqref="G12:G21" xr:uid="{00000000-0002-0000-0000-000000000000}">
      <formula1>$C$39:$C$42</formula1>
    </dataValidation>
    <dataValidation type="list" allowBlank="1" showInputMessage="1" showErrorMessage="1" prompt="wybierz z listy rozwijanej" sqref="J12:J21" xr:uid="{00000000-0002-0000-0000-000001000000}">
      <formula1>$T$26:$T$31</formula1>
    </dataValidation>
    <dataValidation type="list" allowBlank="1" showInputMessage="1" showErrorMessage="1" prompt="wybierz z listy rozwijanej" sqref="H12:H21" xr:uid="{00000000-0002-0000-0000-000002000000}">
      <formula1>$O$26:$O$31</formula1>
    </dataValidation>
    <dataValidation type="list" allowBlank="1" showInputMessage="1" showErrorMessage="1" prompt="wybierz z listy rozwijanej" sqref="E12:E21" xr:uid="{00000000-0002-0000-0000-000003000000}">
      <formula1>$O$3:$O$5</formula1>
    </dataValidation>
    <dataValidation type="list" allowBlank="1" showInputMessage="1" showErrorMessage="1" prompt="wybierz z listy rozwijanej" sqref="I12:I21" xr:uid="{00000000-0002-0000-0000-000004000000}">
      <formula1>$K$39:$K$42</formula1>
    </dataValidation>
    <dataValidation type="list" allowBlank="1" showInputMessage="1" showErrorMessage="1" prompt="wybierz z listy rozwijanej" sqref="K12:K21" xr:uid="{00000000-0002-0000-0000-000005000000}">
      <formula1>$Y$39:$Y$40</formula1>
    </dataValidation>
  </dataValidations>
  <pageMargins left="0.7" right="0.7" top="0.75" bottom="0.75" header="0.3" footer="0.3"/>
  <pageSetup paperSize="9" scale="50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Kalkulator</vt:lpstr>
      <vt:lpstr>Kalkulator!Obszar_wydruku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2024-04-26T13:49:26Z</dcterms:modified>
</cp:coreProperties>
</file>